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Sheet1" sheetId="1" r:id="rId1"/>
    <sheet name="Sheet2" sheetId="2" r:id="rId2"/>
    <sheet name="Sheet3" sheetId="3" r:id="rId3"/>
    <sheet name="Foaie1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Primaria Vulcan</author>
  </authors>
  <commentList>
    <comment ref="V86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211.981,55 in 2015
904.925 in 2016</t>
        </r>
      </text>
    </comment>
    <comment ref="T86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supendat</t>
        </r>
      </text>
    </comment>
    <comment ref="V87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1306 lei isc</t>
        </r>
      </text>
    </comment>
    <comment ref="E86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12.390 PT+12.000 Dirig+3.087.111,21 lucrari</t>
        </r>
      </text>
    </comment>
    <comment ref="T88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de excutat 2.5 luni</t>
        </r>
      </text>
    </comment>
    <comment ref="V88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este  neachitata FF 20569/15.12.2016 in val de 87.473,02 lei
</t>
        </r>
      </text>
    </comment>
    <comment ref="B91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nu este licitata, este documentatia</t>
        </r>
      </text>
    </comment>
    <comment ref="V92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603.511,25 lei achitat in 2016+ 120.717,48 lei in 2017</t>
        </r>
      </text>
    </comment>
    <comment ref="W92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LUCRARE FINALIZATA , ECONOMIE LA CONTRACT DE 28.77 MII LEI</t>
        </r>
      </text>
    </comment>
    <comment ref="V20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1.676.759 lei  achit in 2016+589.904.02 lei in 2015
</t>
        </r>
      </text>
    </comment>
    <comment ref="W20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val ramasa doar pt camin C1</t>
        </r>
      </text>
    </comment>
    <comment ref="V22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nu este licitata
</t>
        </r>
      </text>
    </comment>
    <comment ref="V33" authorId="0">
      <text>
        <r>
          <rPr>
            <b/>
            <sz val="9"/>
            <rFont val="Tahoma"/>
            <family val="2"/>
          </rPr>
          <t>Primaria Vulcan:</t>
        </r>
        <r>
          <rPr>
            <sz val="9"/>
            <rFont val="Tahoma"/>
            <family val="2"/>
          </rPr>
          <t xml:space="preserve">
achitat in 2016 pt studiul geo16.240,63 lei + 41.88 lei doc</t>
        </r>
      </text>
    </comment>
  </commentList>
</comments>
</file>

<file path=xl/sharedStrings.xml><?xml version="1.0" encoding="utf-8"?>
<sst xmlns="http://schemas.openxmlformats.org/spreadsheetml/2006/main" count="266" uniqueCount="163">
  <si>
    <t>CONSILIUL LOCAL VULCAN</t>
  </si>
  <si>
    <t>PRIMARIA MUNICIPIULUI VULCAN</t>
  </si>
  <si>
    <t>MII LEI</t>
  </si>
  <si>
    <t>Nr. crt.</t>
  </si>
  <si>
    <t>Denumirea obiectivelor de investiţii</t>
  </si>
  <si>
    <t>Valoarea totala la data aprobarii investitiei</t>
  </si>
  <si>
    <t>Valoarea totala actualizata</t>
  </si>
  <si>
    <t>finanţate din</t>
  </si>
  <si>
    <t>Capacitaţi</t>
  </si>
  <si>
    <t>Termen PIF</t>
  </si>
  <si>
    <t>Surse proprii</t>
  </si>
  <si>
    <t>Credite bancare interne</t>
  </si>
  <si>
    <t>Credite bancare externe</t>
  </si>
  <si>
    <t>Alte surse constituite conform legii</t>
  </si>
  <si>
    <t>din care:</t>
  </si>
  <si>
    <t>de la bugetul local</t>
  </si>
  <si>
    <t>pe seama transferurilor de la bugetul de stat</t>
  </si>
  <si>
    <t>I</t>
  </si>
  <si>
    <t>II</t>
  </si>
  <si>
    <t>III</t>
  </si>
  <si>
    <t>IV</t>
  </si>
  <si>
    <t>TOTAL, din care:</t>
  </si>
  <si>
    <t>A</t>
  </si>
  <si>
    <t>Lucrări in continuare</t>
  </si>
  <si>
    <t>B</t>
  </si>
  <si>
    <t>LUCRĂRI NOI</t>
  </si>
  <si>
    <t>C</t>
  </si>
  <si>
    <t>ALTE CHELTUIELI DE INVESTIŢII</t>
  </si>
  <si>
    <t>1.</t>
  </si>
  <si>
    <t>CAPITOLUL 51.02.      AUTORITĂŢI PUBLICE</t>
  </si>
  <si>
    <t>A1</t>
  </si>
  <si>
    <t>A2</t>
  </si>
  <si>
    <t>Lucrari noi</t>
  </si>
  <si>
    <t>B1</t>
  </si>
  <si>
    <t>B3</t>
  </si>
  <si>
    <t>Alte cheltuieli de investiţii</t>
  </si>
  <si>
    <t>C1</t>
  </si>
  <si>
    <t>C2</t>
  </si>
  <si>
    <t>C3</t>
  </si>
  <si>
    <t>C4</t>
  </si>
  <si>
    <t>C5</t>
  </si>
  <si>
    <t>C6</t>
  </si>
  <si>
    <t>C7</t>
  </si>
  <si>
    <t>2.</t>
  </si>
  <si>
    <t>CAPITOLUL 61.02 POLIŢIA LOCALĂ</t>
  </si>
  <si>
    <t>CAPITOLUL 66.02 SĂNĂTATE</t>
  </si>
  <si>
    <t>Lucrări noi</t>
  </si>
  <si>
    <t>CAPITOLUL 65.02 ÎNVĂŢĂMÂNT</t>
  </si>
  <si>
    <t>5.</t>
  </si>
  <si>
    <t>CAPITOLUL 67.02 CULTURĂ, RELIGIE ŞI ACŢIUNI PRIVIND ACT. SPORTIVĂ ŞI DE TINERET</t>
  </si>
  <si>
    <t>Lucrari in continuare</t>
  </si>
  <si>
    <t>CAPITOLUL 70.02 SERVICII ŞI DEZVOLTARE PUBLICĂ</t>
  </si>
  <si>
    <t>Lucrări în continuare</t>
  </si>
  <si>
    <t>70.02.50-71.01.30</t>
  </si>
  <si>
    <t>CAPITOLUL 74.02 PROTECŢIA MEDIULUI (salubritate)</t>
  </si>
  <si>
    <t>74.02.05.01-71.01.30</t>
  </si>
  <si>
    <t>CAPITOLUL 81.02 COMBUSTIBILI ŞI ENERGIE</t>
  </si>
  <si>
    <t>CAPITOLUL 84.02 TRANSPORTURI</t>
  </si>
  <si>
    <t>CAPITOLUL 68- ASIGURARI SI ASISTENTA SOCIALA</t>
  </si>
  <si>
    <t>Cheltuieli totale            ( 4=5+..9)</t>
  </si>
  <si>
    <t>A3</t>
  </si>
  <si>
    <t>68.50.50   71.01.30</t>
  </si>
  <si>
    <t>70.02.50 -71.01.30</t>
  </si>
  <si>
    <t>70.02.50 - 71.01.30</t>
  </si>
  <si>
    <t>70.02.50 71.01.02</t>
  </si>
  <si>
    <t>Alte cheltuieli de investitii</t>
  </si>
  <si>
    <t xml:space="preserve">Amenajare alei pietonale - Treptele din zona Sc. Gim. Nr. 6 </t>
  </si>
  <si>
    <t>Documentatii tehnice ptr construire parcuri zona centrala</t>
  </si>
  <si>
    <t>70.50 - 71.01.30</t>
  </si>
  <si>
    <t>Refuncţionalizare cămin C1, C2,C3 în locuinţe sociale</t>
  </si>
  <si>
    <t>Elaborare strategie de integrare pentru zonele de saracie si comunitatile defavorizate - POCU 2014 - 2020, suma max. admisa 70.000 euro</t>
  </si>
  <si>
    <t xml:space="preserve">Elaborare documentatie tehnica si executie lucrari privind procedura de inchidere a depozitului de deseuri Vulcan </t>
  </si>
  <si>
    <t>Elaborare documentatie tehnica pentru reabilitare strazi Vasile Alecsandri,  str. Brazilor, Pinului, Bazinului, Valea Morii si accesul la sala de sport</t>
  </si>
  <si>
    <t xml:space="preserve">Modernizare sistem rutier si pietonal zona Dinca </t>
  </si>
  <si>
    <t xml:space="preserve">Modernizarea strazilor zona  - Liceu -Centru vechi </t>
  </si>
  <si>
    <t>Modernizare ambulatoriu Spitalul Municipal Vulcan(documentatii tehnice ,dali,avize,acorduri, PT, expertiza, CS,s.a)</t>
  </si>
  <si>
    <t xml:space="preserve">Elaborare documentatie tehnica pentru reabilitare strazi din Colonia de Jos </t>
  </si>
  <si>
    <t>Elaborare documentatie tehnica pentru reabilitare zona Coroesti, respectiv, strada Coroesti, str. Valea Lupseasca, str. Valea Ungurului, str. Seciului, str. Socaneasca</t>
  </si>
  <si>
    <t>Modernizare cartier Traian ( alei, trotuare, scari)</t>
  </si>
  <si>
    <t>B2</t>
  </si>
  <si>
    <t>37,2</t>
  </si>
  <si>
    <t>Elaborare documentatie tehnica pentru amenajarea zonei verzi si a locurilor de joaca din fata MINIMAX  (DALI, AUDIT ENERGETIC, EXPERTIZA TEHNICA, PT+DTAC+CS , avize, alte cheltuieli)</t>
  </si>
  <si>
    <t>51.01.03 -71.01.30</t>
  </si>
  <si>
    <t>51.01.03-71.01.30</t>
  </si>
  <si>
    <t>66.06.01 - 71.03</t>
  </si>
  <si>
    <t>Documentatii tehnice pentru proiect AFM Energie verde in institutiile publice</t>
  </si>
  <si>
    <t>74.02.50 - 71.01.30</t>
  </si>
  <si>
    <t>Lista  obiectivelor de investiţii pe anul 2017 cu finanţare</t>
  </si>
  <si>
    <t xml:space="preserve">integrala sau parţială din bugetul local al municipiului Vulcan  </t>
  </si>
  <si>
    <t>Expertiza tehnica si lucrari de reabilitare si consolidare a salii de sport aferente scolii nr.5</t>
  </si>
  <si>
    <t>Documentatii tehnice pentru amplasare centrale termice la unitatile de invatamant de pe raza municipiului Vulcan  (Sc. Gen. Nr. 1, 3,4,5,6 si atelierul din incinta liceului  si gradinita nr 4 si sala de sport aferenta scolii nr 5.)</t>
  </si>
  <si>
    <t>Lucrări de amplasare semafoare în zona şcolilor</t>
  </si>
  <si>
    <t>Proiectare si executive lucrari de extindere sediul primariei ( arhiva )</t>
  </si>
  <si>
    <t>Documentatii tehnice si amplasare centrala termica pentru centrul Sansa</t>
  </si>
  <si>
    <t>Registru zonelor verzi</t>
  </si>
  <si>
    <t>Dotare DUSTER cu rampa cu semnale acustice si luminoase de culoare albastra</t>
  </si>
  <si>
    <t>61.02-71.01.02</t>
  </si>
  <si>
    <t>Total alocatii bugetare 2017 (9=10+11)</t>
  </si>
  <si>
    <t xml:space="preserve">  Construire punct termic camin social municipiul Vulcan </t>
  </si>
  <si>
    <t>51.01.03-71.01.01</t>
  </si>
  <si>
    <t>Reparaţii apartamente din fondul locativ</t>
  </si>
  <si>
    <t>70..03 30   71.03</t>
  </si>
  <si>
    <t xml:space="preserve">Tunuri de zapada </t>
  </si>
  <si>
    <t xml:space="preserve"> Elaborare documentații tehnice  pt Reabilitare drum si parcari bl.45 - bl.41 - bl.46 - str. Romana,str. Dorobantilor, str. Traian,  parcare fata - spate bl.23 - drum acces str. Traian si drum acces str. Platoului.</t>
  </si>
  <si>
    <t>84.03.01-   71.01.30</t>
  </si>
  <si>
    <t>84.03.01 71.01.30</t>
  </si>
  <si>
    <t>84.03.01 -71.01.30</t>
  </si>
  <si>
    <t>84.03.01 - 71.01.30</t>
  </si>
  <si>
    <t>65.04.01 -71.01.30</t>
  </si>
  <si>
    <t>65.03.01 - 71.01.30</t>
  </si>
  <si>
    <t>30,00</t>
  </si>
  <si>
    <t>Elaborare documentatii tehnice pt intabulare si punere in posesie a terenurilor</t>
  </si>
  <si>
    <t>51.01.03-71.01.03</t>
  </si>
  <si>
    <t>Achizitionarea si amplasarea unor centrale termice pentru camine G8, G10 ( docum tehnice si lucrari)</t>
  </si>
  <si>
    <t>51.01.03. 71.01.30</t>
  </si>
  <si>
    <t>Achizitie calculatoare/dotari IT, softuri informatice</t>
  </si>
  <si>
    <t>Documentatii tehnice , lucrari bransare utilitati construire gradinita cu program normal Nr.4 prin Programul RET</t>
  </si>
  <si>
    <t>Documentatii tehnico-economice pt achizitie teren groapa de gunoi</t>
  </si>
  <si>
    <t>durata executi</t>
  </si>
  <si>
    <t>hcl/nf</t>
  </si>
  <si>
    <t>val ramasa</t>
  </si>
  <si>
    <t xml:space="preserve">hcl </t>
  </si>
  <si>
    <t>val achiatat</t>
  </si>
  <si>
    <t>hcl 81/2014</t>
  </si>
  <si>
    <t>hcl 66/2015</t>
  </si>
  <si>
    <t>12 luni</t>
  </si>
  <si>
    <t>16 luni</t>
  </si>
  <si>
    <t>7.5 luni</t>
  </si>
  <si>
    <t>hcl 64/2015</t>
  </si>
  <si>
    <t>hcl 67/2015</t>
  </si>
  <si>
    <t>6 luni</t>
  </si>
  <si>
    <t>10 luni</t>
  </si>
  <si>
    <t>5 luni</t>
  </si>
  <si>
    <t>hcl 51/2015</t>
  </si>
  <si>
    <t>hcl 132/2016</t>
  </si>
  <si>
    <t>3 luni</t>
  </si>
  <si>
    <t>hcl ????</t>
  </si>
  <si>
    <t>nf????</t>
  </si>
  <si>
    <t>hcl????</t>
  </si>
  <si>
    <t xml:space="preserve">nf???/ </t>
  </si>
  <si>
    <t xml:space="preserve">nf???? </t>
  </si>
  <si>
    <t>nf???</t>
  </si>
  <si>
    <t>cont deleg</t>
  </si>
  <si>
    <t>24 luni</t>
  </si>
  <si>
    <t>1.5 luni</t>
  </si>
  <si>
    <t>???</t>
  </si>
  <si>
    <t>nf?</t>
  </si>
  <si>
    <t>nf??</t>
  </si>
  <si>
    <t>nf???\</t>
  </si>
  <si>
    <t>Reabilitarea DJ 664 Tg-Jiu-Turcinesti-Schela-Pas Vulcan-Vulcan, km 42+500-44+930,sector intravilan (zona Dinca-statia telegondola) (incluSiv dirigentie santier)</t>
  </si>
  <si>
    <t>C8</t>
  </si>
  <si>
    <t>Elaborare documentatie tehnica pentru reabilitare strazi din Colonia Taraneasca, str. Muntelui, Mesteacanului , str Obreja- Sohodol</t>
  </si>
  <si>
    <t>Elaborare documentatie tehnica pentru modernizare infrastructura asfaltica pt strazile Teodora Lucaciu, Ion Creangă si Crividia</t>
  </si>
  <si>
    <t>ANEXA NR.4</t>
  </si>
  <si>
    <t>Elaborare documentatie tehnica STR. Abatorului, DJ 666 Vulcan - Dealu Babii - Merisor (sector intravilan)</t>
  </si>
  <si>
    <t xml:space="preserve"> Elaborare documentații tehnice pt Reabilitare cartier Micro 2 (cartier Traian) - Aleea Muncii  pana la str. Traian (la centrul Sansa) - Aleea Muncii pana la B-dul. M. Viteazu (zona bl. B1, B2, B3, bl.e1, e2) - parcare din spatele chioscurilor paralel cu bl. F9 si alee acces b-dul M. Viteazu - bl. C25</t>
  </si>
  <si>
    <t>SECRETAR</t>
  </si>
  <si>
    <t>JR. PETER RODICA</t>
  </si>
  <si>
    <t xml:space="preserve">LA HCL </t>
  </si>
  <si>
    <t>la PH . Nr. 22/2017</t>
  </si>
  <si>
    <t>CL PETCULESCU PETRE DAN</t>
  </si>
  <si>
    <t xml:space="preserve">                         PRESEDINTE DE SEDINTA</t>
  </si>
  <si>
    <t>Documentatii tehnice Actualizare SF Pas Vulcan + lucrari(alimentare ap  +canalizare)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</si>
</sst>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#,##0.0"/>
    <numFmt numFmtId="183" formatCode="#,##0;[Red]#,##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[$€-2]\ #,##0.00_);[Red]\([$€-2]\ 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$&quot;#,##0"/>
  </numFmts>
  <fonts count="63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0" borderId="2" applyNumberFormat="0" applyFill="0" applyAlignment="0" applyProtection="0"/>
    <xf numFmtId="0" fontId="1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7" borderId="3" applyNumberFormat="0" applyAlignment="0" applyProtection="0"/>
    <xf numFmtId="0" fontId="48" fillId="30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3" borderId="9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44" applyAlignment="1">
      <alignment horizontal="center"/>
      <protection/>
    </xf>
    <xf numFmtId="0" fontId="0" fillId="0" borderId="0" xfId="44">
      <alignment/>
      <protection/>
    </xf>
    <xf numFmtId="182" fontId="0" fillId="0" borderId="0" xfId="44" applyNumberFormat="1" applyAlignment="1">
      <alignment horizontal="right"/>
      <protection/>
    </xf>
    <xf numFmtId="182" fontId="2" fillId="0" borderId="0" xfId="44" applyNumberFormat="1" applyFont="1" applyAlignment="1">
      <alignment horizontal="right"/>
      <protection/>
    </xf>
    <xf numFmtId="3" fontId="2" fillId="0" borderId="0" xfId="44" applyNumberFormat="1" applyFont="1" applyAlignment="1">
      <alignment horizontal="right"/>
      <protection/>
    </xf>
    <xf numFmtId="182" fontId="0" fillId="0" borderId="0" xfId="44" applyNumberFormat="1" applyAlignment="1">
      <alignment horizontal="center" vertical="center" wrapText="1"/>
      <protection/>
    </xf>
    <xf numFmtId="0" fontId="0" fillId="0" borderId="0" xfId="44" applyAlignment="1">
      <alignment horizontal="center" vertical="center" wrapText="1"/>
      <protection/>
    </xf>
    <xf numFmtId="182" fontId="5" fillId="0" borderId="0" xfId="44" applyNumberFormat="1" applyFont="1" applyAlignment="1">
      <alignment horizontal="right"/>
      <protection/>
    </xf>
    <xf numFmtId="0" fontId="2" fillId="0" borderId="0" xfId="44" applyFont="1" applyAlignment="1">
      <alignment horizontal="center" vertical="center" wrapText="1"/>
      <protection/>
    </xf>
    <xf numFmtId="1" fontId="0" fillId="0" borderId="0" xfId="44" applyNumberFormat="1" applyAlignment="1">
      <alignment horizontal="center"/>
      <protection/>
    </xf>
    <xf numFmtId="0" fontId="0" fillId="0" borderId="0" xfId="44" applyFont="1">
      <alignment/>
      <protection/>
    </xf>
    <xf numFmtId="182" fontId="3" fillId="0" borderId="0" xfId="44" applyNumberFormat="1" applyFont="1" applyAlignment="1">
      <alignment horizontal="right"/>
      <protection/>
    </xf>
    <xf numFmtId="0" fontId="3" fillId="0" borderId="0" xfId="44" applyFont="1" applyAlignment="1">
      <alignment horizontal="center" wrapText="1"/>
      <protection/>
    </xf>
    <xf numFmtId="0" fontId="3" fillId="0" borderId="0" xfId="44" applyFont="1" applyAlignment="1">
      <alignment horizontal="right"/>
      <protection/>
    </xf>
    <xf numFmtId="182" fontId="3" fillId="0" borderId="0" xfId="44" applyNumberFormat="1" applyFont="1" applyAlignment="1">
      <alignment horizontal="right" wrapText="1"/>
      <protection/>
    </xf>
    <xf numFmtId="0" fontId="3" fillId="0" borderId="0" xfId="44" applyFont="1" applyAlignment="1">
      <alignment horizontal="right" wrapText="1"/>
      <protection/>
    </xf>
    <xf numFmtId="3" fontId="3" fillId="0" borderId="0" xfId="44" applyNumberFormat="1" applyFont="1" applyAlignment="1">
      <alignment horizontal="right"/>
      <protection/>
    </xf>
    <xf numFmtId="0" fontId="12" fillId="0" borderId="0" xfId="44" applyFont="1" applyAlignment="1">
      <alignment horizontal="left"/>
      <protection/>
    </xf>
    <xf numFmtId="182" fontId="13" fillId="0" borderId="0" xfId="44" applyNumberFormat="1" applyFont="1" applyAlignment="1">
      <alignment horizontal="left"/>
      <protection/>
    </xf>
    <xf numFmtId="182" fontId="12" fillId="0" borderId="0" xfId="44" applyNumberFormat="1" applyFont="1" applyAlignment="1">
      <alignment horizontal="left"/>
      <protection/>
    </xf>
    <xf numFmtId="182" fontId="14" fillId="0" borderId="0" xfId="44" applyNumberFormat="1" applyFont="1" applyAlignment="1">
      <alignment horizontal="left"/>
      <protection/>
    </xf>
    <xf numFmtId="3" fontId="14" fillId="0" borderId="0" xfId="44" applyNumberFormat="1" applyFont="1" applyAlignment="1">
      <alignment horizontal="left"/>
      <protection/>
    </xf>
    <xf numFmtId="1" fontId="0" fillId="0" borderId="10" xfId="44" applyNumberFormat="1" applyBorder="1" applyAlignment="1">
      <alignment horizontal="center"/>
      <protection/>
    </xf>
    <xf numFmtId="3" fontId="0" fillId="0" borderId="10" xfId="44" applyNumberFormat="1" applyBorder="1" applyAlignment="1">
      <alignment horizontal="center"/>
      <protection/>
    </xf>
    <xf numFmtId="1" fontId="0" fillId="0" borderId="10" xfId="44" applyNumberFormat="1" applyFont="1" applyBorder="1" applyAlignment="1">
      <alignment horizontal="center"/>
      <protection/>
    </xf>
    <xf numFmtId="3" fontId="0" fillId="0" borderId="10" xfId="44" applyNumberFormat="1" applyFont="1" applyBorder="1" applyAlignment="1">
      <alignment horizontal="center"/>
      <protection/>
    </xf>
    <xf numFmtId="3" fontId="0" fillId="0" borderId="10" xfId="44" applyNumberFormat="1" applyFont="1" applyBorder="1" applyAlignment="1">
      <alignment horizontal="center" vertical="center" wrapText="1"/>
      <protection/>
    </xf>
    <xf numFmtId="1" fontId="0" fillId="0" borderId="10" xfId="44" applyNumberForma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/>
      <protection/>
    </xf>
    <xf numFmtId="0" fontId="6" fillId="34" borderId="10" xfId="44" applyFont="1" applyFill="1" applyBorder="1" applyAlignment="1">
      <alignment horizontal="center"/>
      <protection/>
    </xf>
    <xf numFmtId="0" fontId="15" fillId="0" borderId="0" xfId="44" applyFont="1" applyAlignment="1">
      <alignment horizontal="center"/>
      <protection/>
    </xf>
    <xf numFmtId="0" fontId="8" fillId="0" borderId="10" xfId="44" applyNumberFormat="1" applyFont="1" applyFill="1" applyBorder="1" applyAlignment="1">
      <alignment horizontal="center"/>
      <protection/>
    </xf>
    <xf numFmtId="0" fontId="8" fillId="0" borderId="10" xfId="44" applyNumberFormat="1" applyFont="1" applyBorder="1" applyAlignment="1">
      <alignment horizont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0" fillId="35" borderId="10" xfId="44" applyFont="1" applyFill="1" applyBorder="1" applyAlignment="1">
      <alignment horizontal="center" vertical="center" wrapText="1"/>
      <protection/>
    </xf>
    <xf numFmtId="4" fontId="0" fillId="0" borderId="0" xfId="44" applyNumberFormat="1">
      <alignment/>
      <protection/>
    </xf>
    <xf numFmtId="0" fontId="0" fillId="0" borderId="0" xfId="44" applyBorder="1">
      <alignment/>
      <protection/>
    </xf>
    <xf numFmtId="0" fontId="2" fillId="0" borderId="0" xfId="44" applyFont="1" applyBorder="1" applyAlignment="1">
      <alignment horizontal="center" vertical="center" wrapText="1"/>
      <protection/>
    </xf>
    <xf numFmtId="1" fontId="0" fillId="0" borderId="0" xfId="44" applyNumberFormat="1" applyBorder="1" applyAlignment="1">
      <alignment horizontal="center"/>
      <protection/>
    </xf>
    <xf numFmtId="0" fontId="2" fillId="0" borderId="0" xfId="44" applyFont="1" applyBorder="1">
      <alignment/>
      <protection/>
    </xf>
    <xf numFmtId="0" fontId="0" fillId="0" borderId="0" xfId="44" applyFont="1" applyBorder="1">
      <alignment/>
      <protection/>
    </xf>
    <xf numFmtId="0" fontId="12" fillId="0" borderId="0" xfId="44" applyFont="1" applyFill="1" applyBorder="1">
      <alignment/>
      <protection/>
    </xf>
    <xf numFmtId="0" fontId="11" fillId="0" borderId="0" xfId="44" applyFont="1" applyBorder="1" applyAlignment="1">
      <alignment horizontal="center"/>
      <protection/>
    </xf>
    <xf numFmtId="0" fontId="0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3" fillId="0" borderId="0" xfId="44" applyFont="1" applyBorder="1" applyAlignment="1">
      <alignment horizontal="center" vertical="center"/>
      <protection/>
    </xf>
    <xf numFmtId="0" fontId="2" fillId="0" borderId="0" xfId="44" applyFont="1" applyBorder="1" applyAlignment="1">
      <alignment horizontal="right" vertical="center"/>
      <protection/>
    </xf>
    <xf numFmtId="0" fontId="2" fillId="0" borderId="0" xfId="44" applyFont="1" applyBorder="1" applyAlignment="1">
      <alignment horizontal="right"/>
      <protection/>
    </xf>
    <xf numFmtId="0" fontId="3" fillId="0" borderId="0" xfId="44" applyFont="1" applyBorder="1" applyAlignment="1">
      <alignment horizontal="center"/>
      <protection/>
    </xf>
    <xf numFmtId="0" fontId="0" fillId="0" borderId="0" xfId="44" applyBorder="1" applyAlignment="1">
      <alignment horizontal="center"/>
      <protection/>
    </xf>
    <xf numFmtId="0" fontId="3" fillId="0" borderId="10" xfId="44" applyFont="1" applyBorder="1" applyAlignment="1">
      <alignment horizontal="center" wrapText="1"/>
      <protection/>
    </xf>
    <xf numFmtId="0" fontId="8" fillId="36" borderId="10" xfId="44" applyNumberFormat="1" applyFont="1" applyFill="1" applyBorder="1" applyAlignment="1">
      <alignment horizontal="center" vertical="center"/>
      <protection/>
    </xf>
    <xf numFmtId="4" fontId="0" fillId="0" borderId="0" xfId="44" applyNumberFormat="1" applyBorder="1">
      <alignment/>
      <protection/>
    </xf>
    <xf numFmtId="3" fontId="3" fillId="0" borderId="10" xfId="44" applyNumberFormat="1" applyFont="1" applyFill="1" applyBorder="1" applyAlignment="1">
      <alignment horizontal="center" wrapText="1"/>
      <protection/>
    </xf>
    <xf numFmtId="0" fontId="6" fillId="34" borderId="10" xfId="44" applyNumberFormat="1" applyFont="1" applyFill="1" applyBorder="1" applyAlignment="1">
      <alignment horizontal="center"/>
      <protection/>
    </xf>
    <xf numFmtId="4" fontId="3" fillId="0" borderId="10" xfId="44" applyNumberFormat="1" applyFont="1" applyBorder="1" applyAlignment="1">
      <alignment horizontal="center"/>
      <protection/>
    </xf>
    <xf numFmtId="4" fontId="0" fillId="0" borderId="0" xfId="44" applyNumberFormat="1" applyAlignment="1">
      <alignment horizontal="center"/>
      <protection/>
    </xf>
    <xf numFmtId="0" fontId="6" fillId="34" borderId="10" xfId="44" applyNumberFormat="1" applyFont="1" applyFill="1" applyBorder="1" applyAlignment="1">
      <alignment horizontal="center" vertical="center"/>
      <protection/>
    </xf>
    <xf numFmtId="0" fontId="8" fillId="37" borderId="10" xfId="44" applyNumberFormat="1" applyFont="1" applyFill="1" applyBorder="1" applyAlignment="1">
      <alignment horizontal="center"/>
      <protection/>
    </xf>
    <xf numFmtId="0" fontId="3" fillId="34" borderId="10" xfId="44" applyNumberFormat="1" applyFont="1" applyFill="1" applyBorder="1" applyAlignment="1">
      <alignment horizontal="center" vertical="center"/>
      <protection/>
    </xf>
    <xf numFmtId="0" fontId="3" fillId="34" borderId="10" xfId="44" applyNumberFormat="1" applyFont="1" applyFill="1" applyBorder="1" applyAlignment="1">
      <alignment horizontal="center" vertical="center" wrapText="1"/>
      <protection/>
    </xf>
    <xf numFmtId="4" fontId="3" fillId="34" borderId="10" xfId="44" applyNumberFormat="1" applyFont="1" applyFill="1" applyBorder="1" applyAlignment="1">
      <alignment horizontal="center" vertical="center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6" fillId="38" borderId="10" xfId="44" applyNumberFormat="1" applyFont="1" applyFill="1" applyBorder="1" applyAlignment="1">
      <alignment horizontal="center" vertical="center"/>
      <protection/>
    </xf>
    <xf numFmtId="0" fontId="16" fillId="39" borderId="10" xfId="44" applyNumberFormat="1" applyFont="1" applyFill="1" applyBorder="1" applyAlignment="1">
      <alignment horizontal="center" vertical="center"/>
      <protection/>
    </xf>
    <xf numFmtId="0" fontId="8" fillId="39" borderId="10" xfId="44" applyNumberFormat="1" applyFont="1" applyFill="1" applyBorder="1" applyAlignment="1">
      <alignment horizontal="center" vertical="center"/>
      <protection/>
    </xf>
    <xf numFmtId="4" fontId="3" fillId="0" borderId="10" xfId="44" applyNumberFormat="1" applyFont="1" applyBorder="1" applyAlignment="1">
      <alignment horizontal="center" vertical="center"/>
      <protection/>
    </xf>
    <xf numFmtId="4" fontId="3" fillId="0" borderId="10" xfId="44" applyNumberFormat="1" applyFont="1" applyFill="1" applyBorder="1" applyAlignment="1">
      <alignment horizontal="center" vertical="center"/>
      <protection/>
    </xf>
    <xf numFmtId="4" fontId="3" fillId="40" borderId="10" xfId="44" applyNumberFormat="1" applyFont="1" applyFill="1" applyBorder="1" applyAlignment="1">
      <alignment horizontal="center" vertical="center"/>
      <protection/>
    </xf>
    <xf numFmtId="0" fontId="8" fillId="0" borderId="10" xfId="44" applyNumberFormat="1" applyFont="1" applyBorder="1" applyAlignment="1">
      <alignment horizontal="center" vertical="center"/>
      <protection/>
    </xf>
    <xf numFmtId="0" fontId="9" fillId="0" borderId="10" xfId="44" applyNumberFormat="1" applyFont="1" applyBorder="1" applyAlignment="1">
      <alignment horizontal="center" vertical="center"/>
      <protection/>
    </xf>
    <xf numFmtId="4" fontId="3" fillId="39" borderId="10" xfId="44" applyNumberFormat="1" applyFont="1" applyFill="1" applyBorder="1" applyAlignment="1">
      <alignment horizontal="center" vertical="center"/>
      <protection/>
    </xf>
    <xf numFmtId="0" fontId="8" fillId="35" borderId="10" xfId="44" applyNumberFormat="1" applyFont="1" applyFill="1" applyBorder="1" applyAlignment="1">
      <alignment horizontal="center" vertical="center"/>
      <protection/>
    </xf>
    <xf numFmtId="4" fontId="3" fillId="41" borderId="10" xfId="44" applyNumberFormat="1" applyFont="1" applyFill="1" applyBorder="1" applyAlignment="1">
      <alignment horizontal="center" vertical="center"/>
      <protection/>
    </xf>
    <xf numFmtId="3" fontId="6" fillId="0" borderId="10" xfId="44" applyNumberFormat="1" applyFont="1" applyFill="1" applyBorder="1" applyAlignment="1">
      <alignment horizontal="center" vertical="center"/>
      <protection/>
    </xf>
    <xf numFmtId="3" fontId="6" fillId="34" borderId="10" xfId="44" applyNumberFormat="1" applyFont="1" applyFill="1" applyBorder="1" applyAlignment="1">
      <alignment horizontal="center" vertical="center"/>
      <protection/>
    </xf>
    <xf numFmtId="3" fontId="8" fillId="0" borderId="10" xfId="44" applyNumberFormat="1" applyFont="1" applyFill="1" applyBorder="1" applyAlignment="1">
      <alignment horizontal="center" vertical="center"/>
      <protection/>
    </xf>
    <xf numFmtId="4" fontId="3" fillId="42" borderId="10" xfId="44" applyNumberFormat="1" applyFont="1" applyFill="1" applyBorder="1" applyAlignment="1">
      <alignment horizontal="center"/>
      <protection/>
    </xf>
    <xf numFmtId="4" fontId="3" fillId="42" borderId="10" xfId="44" applyNumberFormat="1" applyFont="1" applyFill="1" applyBorder="1" applyAlignment="1">
      <alignment horizontal="center" vertical="center"/>
      <protection/>
    </xf>
    <xf numFmtId="4" fontId="3" fillId="43" borderId="10" xfId="44" applyNumberFormat="1" applyFont="1" applyFill="1" applyBorder="1" applyAlignment="1">
      <alignment horizontal="center"/>
      <protection/>
    </xf>
    <xf numFmtId="4" fontId="3" fillId="43" borderId="10" xfId="44" applyNumberFormat="1" applyFont="1" applyFill="1" applyBorder="1" applyAlignment="1">
      <alignment horizontal="center" vertical="center"/>
      <protection/>
    </xf>
    <xf numFmtId="0" fontId="3" fillId="44" borderId="10" xfId="44" applyNumberFormat="1" applyFont="1" applyFill="1" applyBorder="1" applyAlignment="1">
      <alignment horizontal="center" vertical="center" wrapText="1"/>
      <protection/>
    </xf>
    <xf numFmtId="4" fontId="3" fillId="44" borderId="11" xfId="44" applyNumberFormat="1" applyFont="1" applyFill="1" applyBorder="1" applyAlignment="1">
      <alignment horizontal="center" vertical="center"/>
      <protection/>
    </xf>
    <xf numFmtId="4" fontId="3" fillId="44" borderId="10" xfId="44" applyNumberFormat="1" applyFont="1" applyFill="1" applyBorder="1" applyAlignment="1">
      <alignment horizontal="center" vertical="center"/>
      <protection/>
    </xf>
    <xf numFmtId="4" fontId="3" fillId="44" borderId="10" xfId="44" applyNumberFormat="1" applyFont="1" applyFill="1" applyBorder="1" applyAlignment="1">
      <alignment horizontal="center" vertical="center" wrapText="1"/>
      <protection/>
    </xf>
    <xf numFmtId="0" fontId="3" fillId="44" borderId="12" xfId="44" applyNumberFormat="1" applyFont="1" applyFill="1" applyBorder="1" applyAlignment="1">
      <alignment horizontal="center" vertical="center" wrapText="1"/>
      <protection/>
    </xf>
    <xf numFmtId="3" fontId="3" fillId="44" borderId="12" xfId="44" applyNumberFormat="1" applyFont="1" applyFill="1" applyBorder="1" applyAlignment="1">
      <alignment horizontal="center" vertical="center" wrapText="1"/>
      <protection/>
    </xf>
    <xf numFmtId="0" fontId="9" fillId="45" borderId="10" xfId="44" applyFont="1" applyFill="1" applyBorder="1" applyAlignment="1">
      <alignment wrapText="1"/>
      <protection/>
    </xf>
    <xf numFmtId="4" fontId="9" fillId="45" borderId="10" xfId="44" applyNumberFormat="1" applyFont="1" applyFill="1" applyBorder="1" applyAlignment="1">
      <alignment horizontal="right"/>
      <protection/>
    </xf>
    <xf numFmtId="4" fontId="8" fillId="45" borderId="10" xfId="44" applyNumberFormat="1" applyFont="1" applyFill="1" applyBorder="1" applyAlignment="1">
      <alignment horizontal="right"/>
      <protection/>
    </xf>
    <xf numFmtId="4" fontId="3" fillId="46" borderId="10" xfId="44" applyNumberFormat="1" applyFont="1" applyFill="1" applyBorder="1" applyAlignment="1">
      <alignment horizontal="center"/>
      <protection/>
    </xf>
    <xf numFmtId="4" fontId="10" fillId="45" borderId="10" xfId="44" applyNumberFormat="1" applyFont="1" applyFill="1" applyBorder="1" applyAlignment="1">
      <alignment horizontal="right"/>
      <protection/>
    </xf>
    <xf numFmtId="4" fontId="9" fillId="45" borderId="10" xfId="44" applyNumberFormat="1" applyFont="1" applyFill="1" applyBorder="1" applyAlignment="1">
      <alignment horizontal="center" vertical="center" wrapText="1"/>
      <protection/>
    </xf>
    <xf numFmtId="0" fontId="9" fillId="45" borderId="10" xfId="44" applyFont="1" applyFill="1" applyBorder="1" applyAlignment="1">
      <alignment horizontal="center"/>
      <protection/>
    </xf>
    <xf numFmtId="0" fontId="6" fillId="47" borderId="10" xfId="44" applyNumberFormat="1" applyFont="1" applyFill="1" applyBorder="1" applyAlignment="1">
      <alignment horizontal="center"/>
      <protection/>
    </xf>
    <xf numFmtId="0" fontId="6" fillId="47" borderId="10" xfId="44" applyFont="1" applyFill="1" applyBorder="1" applyAlignment="1">
      <alignment horizontal="center"/>
      <protection/>
    </xf>
    <xf numFmtId="0" fontId="6" fillId="48" borderId="10" xfId="44" applyNumberFormat="1" applyFont="1" applyFill="1" applyBorder="1" applyAlignment="1">
      <alignment horizontal="center" vertical="center"/>
      <protection/>
    </xf>
    <xf numFmtId="0" fontId="6" fillId="49" borderId="10" xfId="44" applyNumberFormat="1" applyFont="1" applyFill="1" applyBorder="1" applyAlignment="1">
      <alignment horizontal="center" vertical="center"/>
      <protection/>
    </xf>
    <xf numFmtId="0" fontId="6" fillId="47" borderId="10" xfId="44" applyNumberFormat="1" applyFont="1" applyFill="1" applyBorder="1" applyAlignment="1">
      <alignment horizontal="center" vertical="center"/>
      <protection/>
    </xf>
    <xf numFmtId="0" fontId="6" fillId="50" borderId="10" xfId="44" applyNumberFormat="1" applyFont="1" applyFill="1" applyBorder="1" applyAlignment="1">
      <alignment horizontal="center" vertical="center"/>
      <protection/>
    </xf>
    <xf numFmtId="3" fontId="6" fillId="47" borderId="10" xfId="44" applyNumberFormat="1" applyFont="1" applyFill="1" applyBorder="1" applyAlignment="1">
      <alignment horizontal="center" vertical="center"/>
      <protection/>
    </xf>
    <xf numFmtId="0" fontId="3" fillId="44" borderId="11" xfId="44" applyNumberFormat="1" applyFont="1" applyFill="1" applyBorder="1" applyAlignment="1">
      <alignment horizontal="center" vertical="center"/>
      <protection/>
    </xf>
    <xf numFmtId="0" fontId="3" fillId="44" borderId="10" xfId="44" applyNumberFormat="1" applyFont="1" applyFill="1" applyBorder="1" applyAlignment="1">
      <alignment horizontal="center" vertical="center"/>
      <protection/>
    </xf>
    <xf numFmtId="0" fontId="6" fillId="44" borderId="10" xfId="44" applyNumberFormat="1" applyFont="1" applyFill="1" applyBorder="1" applyAlignment="1">
      <alignment horizontal="center" vertical="center"/>
      <protection/>
    </xf>
    <xf numFmtId="3" fontId="3" fillId="44" borderId="10" xfId="44" applyNumberFormat="1" applyFont="1" applyFill="1" applyBorder="1" applyAlignment="1">
      <alignment horizontal="center" vertical="center"/>
      <protection/>
    </xf>
    <xf numFmtId="0" fontId="6" fillId="51" borderId="10" xfId="44" applyNumberFormat="1" applyFont="1" applyFill="1" applyBorder="1" applyAlignment="1">
      <alignment horizontal="center"/>
      <protection/>
    </xf>
    <xf numFmtId="0" fontId="6" fillId="51" borderId="10" xfId="44" applyFont="1" applyFill="1" applyBorder="1" applyAlignment="1">
      <alignment horizontal="center"/>
      <protection/>
    </xf>
    <xf numFmtId="0" fontId="6" fillId="52" borderId="10" xfId="44" applyNumberFormat="1" applyFont="1" applyFill="1" applyBorder="1" applyAlignment="1">
      <alignment horizontal="center" vertical="center"/>
      <protection/>
    </xf>
    <xf numFmtId="0" fontId="6" fillId="42" borderId="10" xfId="44" applyNumberFormat="1" applyFont="1" applyFill="1" applyBorder="1" applyAlignment="1">
      <alignment horizontal="center" vertical="center"/>
      <protection/>
    </xf>
    <xf numFmtId="0" fontId="6" fillId="51" borderId="10" xfId="44" applyNumberFormat="1" applyFont="1" applyFill="1" applyBorder="1" applyAlignment="1">
      <alignment horizontal="center" vertical="center"/>
      <protection/>
    </xf>
    <xf numFmtId="3" fontId="6" fillId="51" borderId="10" xfId="44" applyNumberFormat="1" applyFont="1" applyFill="1" applyBorder="1" applyAlignment="1">
      <alignment horizontal="center" vertical="center"/>
      <protection/>
    </xf>
    <xf numFmtId="0" fontId="58" fillId="53" borderId="10" xfId="44" applyFont="1" applyFill="1" applyBorder="1" applyAlignment="1">
      <alignment horizontal="center" vertical="center" wrapText="1"/>
      <protection/>
    </xf>
    <xf numFmtId="1" fontId="59" fillId="53" borderId="10" xfId="44" applyNumberFormat="1" applyFont="1" applyFill="1" applyBorder="1" applyAlignment="1">
      <alignment horizontal="center"/>
      <protection/>
    </xf>
    <xf numFmtId="4" fontId="60" fillId="53" borderId="10" xfId="44" applyNumberFormat="1" applyFont="1" applyFill="1" applyBorder="1" applyAlignment="1">
      <alignment horizontal="center"/>
      <protection/>
    </xf>
    <xf numFmtId="4" fontId="60" fillId="54" borderId="10" xfId="44" applyNumberFormat="1" applyFont="1" applyFill="1" applyBorder="1" applyAlignment="1">
      <alignment horizontal="center"/>
      <protection/>
    </xf>
    <xf numFmtId="0" fontId="59" fillId="46" borderId="0" xfId="44" applyFont="1" applyFill="1">
      <alignment/>
      <protection/>
    </xf>
    <xf numFmtId="0" fontId="59" fillId="46" borderId="10" xfId="44" applyFont="1" applyFill="1" applyBorder="1">
      <alignment/>
      <protection/>
    </xf>
    <xf numFmtId="4" fontId="60" fillId="44" borderId="11" xfId="44" applyNumberFormat="1" applyFont="1" applyFill="1" applyBorder="1" applyAlignment="1">
      <alignment horizontal="center" vertical="center"/>
      <protection/>
    </xf>
    <xf numFmtId="4" fontId="60" fillId="44" borderId="10" xfId="44" applyNumberFormat="1" applyFont="1" applyFill="1" applyBorder="1" applyAlignment="1">
      <alignment horizontal="center" vertical="center"/>
      <protection/>
    </xf>
    <xf numFmtId="4" fontId="60" fillId="44" borderId="10" xfId="44" applyNumberFormat="1" applyFont="1" applyFill="1" applyBorder="1" applyAlignment="1">
      <alignment horizontal="center" vertical="center" wrapText="1"/>
      <protection/>
    </xf>
    <xf numFmtId="4" fontId="60" fillId="34" borderId="10" xfId="44" applyNumberFormat="1" applyFont="1" applyFill="1" applyBorder="1" applyAlignment="1">
      <alignment horizontal="center" vertical="center"/>
      <protection/>
    </xf>
    <xf numFmtId="4" fontId="61" fillId="53" borderId="10" xfId="44" applyNumberFormat="1" applyFont="1" applyFill="1" applyBorder="1" applyAlignment="1">
      <alignment horizontal="center" vertical="center"/>
      <protection/>
    </xf>
    <xf numFmtId="4" fontId="60" fillId="53" borderId="10" xfId="44" applyNumberFormat="1" applyFont="1" applyFill="1" applyBorder="1" applyAlignment="1">
      <alignment horizontal="center" vertical="center"/>
      <protection/>
    </xf>
    <xf numFmtId="0" fontId="3" fillId="34" borderId="10" xfId="44" applyNumberFormat="1" applyFont="1" applyFill="1" applyBorder="1" applyAlignment="1">
      <alignment horizontal="center" wrapText="1"/>
      <protection/>
    </xf>
    <xf numFmtId="0" fontId="11" fillId="0" borderId="10" xfId="44" applyNumberFormat="1" applyFont="1" applyFill="1" applyBorder="1" applyAlignment="1">
      <alignment horizontal="center" wrapText="1"/>
      <protection/>
    </xf>
    <xf numFmtId="0" fontId="3" fillId="51" borderId="10" xfId="44" applyNumberFormat="1" applyFont="1" applyFill="1" applyBorder="1" applyAlignment="1">
      <alignment horizontal="center" wrapText="1"/>
      <protection/>
    </xf>
    <xf numFmtId="0" fontId="11" fillId="37" borderId="12" xfId="44" applyNumberFormat="1" applyFont="1" applyFill="1" applyBorder="1" applyAlignment="1">
      <alignment horizontal="center" vertical="center" wrapText="1"/>
      <protection/>
    </xf>
    <xf numFmtId="0" fontId="11" fillId="37" borderId="12" xfId="44" applyNumberFormat="1" applyFont="1" applyFill="1" applyBorder="1" applyAlignment="1">
      <alignment wrapText="1"/>
      <protection/>
    </xf>
    <xf numFmtId="0" fontId="3" fillId="47" borderId="10" xfId="44" applyNumberFormat="1" applyFont="1" applyFill="1" applyBorder="1" applyAlignment="1">
      <alignment horizontal="center" wrapText="1"/>
      <protection/>
    </xf>
    <xf numFmtId="0" fontId="3" fillId="34" borderId="10" xfId="44" applyNumberFormat="1" applyFont="1" applyFill="1" applyBorder="1" applyAlignment="1">
      <alignment horizontal="left" wrapText="1"/>
      <protection/>
    </xf>
    <xf numFmtId="0" fontId="3" fillId="48" borderId="10" xfId="44" applyNumberFormat="1" applyFont="1" applyFill="1" applyBorder="1" applyAlignment="1">
      <alignment horizontal="left" vertical="center" wrapText="1"/>
      <protection/>
    </xf>
    <xf numFmtId="0" fontId="11" fillId="0" borderId="12" xfId="44" applyNumberFormat="1" applyFont="1" applyFill="1" applyBorder="1" applyAlignment="1">
      <alignment wrapText="1"/>
      <protection/>
    </xf>
    <xf numFmtId="0" fontId="11" fillId="0" borderId="10" xfId="44" applyNumberFormat="1" applyFont="1" applyFill="1" applyBorder="1" applyAlignment="1">
      <alignment wrapText="1"/>
      <protection/>
    </xf>
    <xf numFmtId="0" fontId="3" fillId="51" borderId="10" xfId="44" applyNumberFormat="1" applyFont="1" applyFill="1" applyBorder="1" applyAlignment="1">
      <alignment horizontal="left" wrapText="1"/>
      <protection/>
    </xf>
    <xf numFmtId="0" fontId="11" fillId="0" borderId="12" xfId="44" applyNumberFormat="1" applyFont="1" applyFill="1" applyBorder="1" applyAlignment="1">
      <alignment horizontal="left" wrapText="1"/>
      <protection/>
    </xf>
    <xf numFmtId="0" fontId="11" fillId="0" borderId="13" xfId="44" applyNumberFormat="1" applyFont="1" applyFill="1" applyBorder="1" applyAlignment="1">
      <alignment horizontal="left" wrapText="1"/>
      <protection/>
    </xf>
    <xf numFmtId="0" fontId="3" fillId="47" borderId="10" xfId="44" applyNumberFormat="1" applyFont="1" applyFill="1" applyBorder="1" applyAlignment="1">
      <alignment horizontal="center" vertical="center" wrapText="1"/>
      <protection/>
    </xf>
    <xf numFmtId="3" fontId="11" fillId="35" borderId="12" xfId="0" applyNumberFormat="1" applyFont="1" applyFill="1" applyBorder="1" applyAlignment="1">
      <alignment horizontal="center" vertical="center" wrapText="1"/>
    </xf>
    <xf numFmtId="0" fontId="11" fillId="0" borderId="10" xfId="44" applyNumberFormat="1" applyFont="1" applyFill="1" applyBorder="1" applyAlignment="1">
      <alignment horizontal="center" vertical="center" wrapText="1"/>
      <protection/>
    </xf>
    <xf numFmtId="0" fontId="11" fillId="0" borderId="13" xfId="44" applyNumberFormat="1" applyFont="1" applyFill="1" applyBorder="1" applyAlignment="1">
      <alignment horizontal="center" vertical="center" wrapText="1"/>
      <protection/>
    </xf>
    <xf numFmtId="0" fontId="3" fillId="38" borderId="10" xfId="44" applyNumberFormat="1" applyFont="1" applyFill="1" applyBorder="1" applyAlignment="1">
      <alignment horizontal="center" vertical="center" wrapText="1"/>
      <protection/>
    </xf>
    <xf numFmtId="0" fontId="3" fillId="52" borderId="10" xfId="44" applyNumberFormat="1" applyFont="1" applyFill="1" applyBorder="1" applyAlignment="1">
      <alignment horizontal="center" vertical="center" wrapText="1"/>
      <protection/>
    </xf>
    <xf numFmtId="0" fontId="11" fillId="0" borderId="12" xfId="44" applyNumberFormat="1" applyFont="1" applyBorder="1" applyAlignment="1">
      <alignment horizontal="center" vertical="center" wrapText="1"/>
      <protection/>
    </xf>
    <xf numFmtId="0" fontId="11" fillId="35" borderId="12" xfId="44" applyNumberFormat="1" applyFont="1" applyFill="1" applyBorder="1" applyAlignment="1">
      <alignment horizontal="center" vertical="center" wrapText="1"/>
      <protection/>
    </xf>
    <xf numFmtId="0" fontId="3" fillId="42" borderId="10" xfId="44" applyNumberFormat="1" applyFont="1" applyFill="1" applyBorder="1" applyAlignment="1">
      <alignment horizontal="center" vertical="center" wrapText="1"/>
      <protection/>
    </xf>
    <xf numFmtId="0" fontId="11" fillId="0" borderId="10" xfId="44" applyNumberFormat="1" applyFont="1" applyBorder="1" applyAlignment="1">
      <alignment horizontal="center" vertical="center" wrapText="1"/>
      <protection/>
    </xf>
    <xf numFmtId="0" fontId="11" fillId="35" borderId="10" xfId="44" applyNumberFormat="1" applyFont="1" applyFill="1" applyBorder="1" applyAlignment="1">
      <alignment horizontal="center" vertical="center" wrapText="1"/>
      <protection/>
    </xf>
    <xf numFmtId="0" fontId="3" fillId="51" borderId="10" xfId="44" applyNumberFormat="1" applyFont="1" applyFill="1" applyBorder="1" applyAlignment="1">
      <alignment horizontal="center" vertical="center" wrapText="1"/>
      <protection/>
    </xf>
    <xf numFmtId="0" fontId="3" fillId="47" borderId="12" xfId="44" applyNumberFormat="1" applyFont="1" applyFill="1" applyBorder="1" applyAlignment="1">
      <alignment horizontal="center" vertical="center" wrapText="1"/>
      <protection/>
    </xf>
    <xf numFmtId="0" fontId="3" fillId="34" borderId="12" xfId="44" applyNumberFormat="1" applyFont="1" applyFill="1" applyBorder="1" applyAlignment="1">
      <alignment horizontal="center" vertical="center" wrapText="1"/>
      <protection/>
    </xf>
    <xf numFmtId="0" fontId="3" fillId="51" borderId="12" xfId="44" applyNumberFormat="1" applyFont="1" applyFill="1" applyBorder="1" applyAlignment="1">
      <alignment horizontal="center" vertical="center" wrapText="1"/>
      <protection/>
    </xf>
    <xf numFmtId="0" fontId="3" fillId="50" borderId="12" xfId="44" applyNumberFormat="1" applyFont="1" applyFill="1" applyBorder="1" applyAlignment="1">
      <alignment horizontal="center" vertical="center" wrapText="1"/>
      <protection/>
    </xf>
    <xf numFmtId="0" fontId="11" fillId="41" borderId="12" xfId="44" applyNumberFormat="1" applyFont="1" applyFill="1" applyBorder="1" applyAlignment="1">
      <alignment horizontal="center" vertical="center" wrapText="1"/>
      <protection/>
    </xf>
    <xf numFmtId="0" fontId="20" fillId="0" borderId="12" xfId="44" applyNumberFormat="1" applyFont="1" applyBorder="1" applyAlignment="1">
      <alignment horizontal="center" vertical="center" wrapText="1"/>
      <protection/>
    </xf>
    <xf numFmtId="0" fontId="11" fillId="0" borderId="12" xfId="44" applyNumberFormat="1" applyFont="1" applyFill="1" applyBorder="1" applyAlignment="1">
      <alignment horizontal="center" vertical="center" wrapText="1"/>
      <protection/>
    </xf>
    <xf numFmtId="3" fontId="3" fillId="34" borderId="12" xfId="44" applyNumberFormat="1" applyFont="1" applyFill="1" applyBorder="1" applyAlignment="1">
      <alignment horizontal="center" vertical="center" wrapText="1"/>
      <protection/>
    </xf>
    <xf numFmtId="3" fontId="11" fillId="0" borderId="12" xfId="44" applyNumberFormat="1" applyFont="1" applyBorder="1" applyAlignment="1">
      <alignment horizontal="center" vertical="center" wrapText="1"/>
      <protection/>
    </xf>
    <xf numFmtId="3" fontId="11" fillId="35" borderId="10" xfId="44" applyNumberFormat="1" applyFont="1" applyFill="1" applyBorder="1" applyAlignment="1">
      <alignment horizontal="center" vertical="center" wrapText="1"/>
      <protection/>
    </xf>
    <xf numFmtId="3" fontId="11" fillId="0" borderId="12" xfId="44" applyNumberFormat="1" applyFont="1" applyFill="1" applyBorder="1" applyAlignment="1">
      <alignment horizontal="center" vertical="center" wrapText="1"/>
      <protection/>
    </xf>
    <xf numFmtId="3" fontId="3" fillId="51" borderId="12" xfId="44" applyNumberFormat="1" applyFont="1" applyFill="1" applyBorder="1" applyAlignment="1">
      <alignment horizontal="center" vertical="center" wrapText="1"/>
      <protection/>
    </xf>
    <xf numFmtId="3" fontId="3" fillId="47" borderId="12" xfId="44" applyNumberFormat="1" applyFont="1" applyFill="1" applyBorder="1" applyAlignment="1">
      <alignment horizontal="center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4" fontId="3" fillId="34" borderId="10" xfId="44" applyNumberFormat="1" applyFont="1" applyFill="1" applyBorder="1" applyAlignment="1">
      <alignment horizontal="center"/>
      <protection/>
    </xf>
    <xf numFmtId="4" fontId="60" fillId="34" borderId="10" xfId="44" applyNumberFormat="1" applyFont="1" applyFill="1" applyBorder="1" applyAlignment="1">
      <alignment horizontal="center"/>
      <protection/>
    </xf>
    <xf numFmtId="4" fontId="61" fillId="0" borderId="10" xfId="44" applyNumberFormat="1" applyFont="1" applyFill="1" applyBorder="1" applyAlignment="1">
      <alignment horizontal="center"/>
      <protection/>
    </xf>
    <xf numFmtId="4" fontId="11" fillId="0" borderId="10" xfId="44" applyNumberFormat="1" applyFont="1" applyFill="1" applyBorder="1" applyAlignment="1">
      <alignment horizontal="center"/>
      <protection/>
    </xf>
    <xf numFmtId="4" fontId="11" fillId="0" borderId="10" xfId="44" applyNumberFormat="1" applyFont="1" applyFill="1" applyBorder="1" applyAlignment="1">
      <alignment horizontal="center" vertical="center" wrapText="1"/>
      <protection/>
    </xf>
    <xf numFmtId="4" fontId="61" fillId="53" borderId="10" xfId="44" applyNumberFormat="1" applyFont="1" applyFill="1" applyBorder="1" applyAlignment="1">
      <alignment horizontal="center"/>
      <protection/>
    </xf>
    <xf numFmtId="4" fontId="3" fillId="51" borderId="10" xfId="44" applyNumberFormat="1" applyFont="1" applyFill="1" applyBorder="1" applyAlignment="1">
      <alignment horizontal="center"/>
      <protection/>
    </xf>
    <xf numFmtId="4" fontId="60" fillId="51" borderId="10" xfId="44" applyNumberFormat="1" applyFont="1" applyFill="1" applyBorder="1" applyAlignment="1">
      <alignment horizontal="center"/>
      <protection/>
    </xf>
    <xf numFmtId="4" fontId="11" fillId="37" borderId="10" xfId="44" applyNumberFormat="1" applyFont="1" applyFill="1" applyBorder="1" applyAlignment="1">
      <alignment horizontal="center"/>
      <protection/>
    </xf>
    <xf numFmtId="4" fontId="61" fillId="54" borderId="10" xfId="44" applyNumberFormat="1" applyFont="1" applyFill="1" applyBorder="1" applyAlignment="1">
      <alignment horizontal="center" vertical="center"/>
      <protection/>
    </xf>
    <xf numFmtId="4" fontId="3" fillId="47" borderId="10" xfId="44" applyNumberFormat="1" applyFont="1" applyFill="1" applyBorder="1" applyAlignment="1">
      <alignment horizontal="center"/>
      <protection/>
    </xf>
    <xf numFmtId="4" fontId="60" fillId="47" borderId="10" xfId="44" applyNumberFormat="1" applyFont="1" applyFill="1" applyBorder="1" applyAlignment="1">
      <alignment horizontal="center"/>
      <protection/>
    </xf>
    <xf numFmtId="4" fontId="3" fillId="48" borderId="10" xfId="44" applyNumberFormat="1" applyFont="1" applyFill="1" applyBorder="1" applyAlignment="1">
      <alignment horizontal="center" vertical="center"/>
      <protection/>
    </xf>
    <xf numFmtId="4" fontId="60" fillId="48" borderId="10" xfId="44" applyNumberFormat="1" applyFont="1" applyFill="1" applyBorder="1" applyAlignment="1">
      <alignment horizontal="center" vertical="center"/>
      <protection/>
    </xf>
    <xf numFmtId="4" fontId="11" fillId="39" borderId="10" xfId="44" applyNumberFormat="1" applyFont="1" applyFill="1" applyBorder="1" applyAlignment="1">
      <alignment horizontal="center"/>
      <protection/>
    </xf>
    <xf numFmtId="4" fontId="11" fillId="39" borderId="10" xfId="44" applyNumberFormat="1" applyFont="1" applyFill="1" applyBorder="1" applyAlignment="1">
      <alignment horizontal="center" wrapText="1"/>
      <protection/>
    </xf>
    <xf numFmtId="4" fontId="61" fillId="54" borderId="10" xfId="44" applyNumberFormat="1" applyFont="1" applyFill="1" applyBorder="1" applyAlignment="1">
      <alignment horizontal="center"/>
      <protection/>
    </xf>
    <xf numFmtId="4" fontId="11" fillId="0" borderId="10" xfId="44" applyNumberFormat="1" applyFont="1" applyBorder="1" applyAlignment="1">
      <alignment horizontal="center" vertical="center" wrapText="1"/>
      <protection/>
    </xf>
    <xf numFmtId="4" fontId="3" fillId="47" borderId="10" xfId="44" applyNumberFormat="1" applyFont="1" applyFill="1" applyBorder="1" applyAlignment="1">
      <alignment horizontal="center" vertical="center"/>
      <protection/>
    </xf>
    <xf numFmtId="4" fontId="60" fillId="47" borderId="10" xfId="44" applyNumberFormat="1" applyFont="1" applyFill="1" applyBorder="1" applyAlignment="1">
      <alignment horizontal="center" vertical="center"/>
      <protection/>
    </xf>
    <xf numFmtId="4" fontId="11" fillId="39" borderId="10" xfId="44" applyNumberFormat="1" applyFont="1" applyFill="1" applyBorder="1" applyAlignment="1">
      <alignment horizontal="center" vertical="center"/>
      <protection/>
    </xf>
    <xf numFmtId="4" fontId="11" fillId="39" borderId="10" xfId="44" applyNumberFormat="1" applyFont="1" applyFill="1" applyBorder="1" applyAlignment="1">
      <alignment horizontal="center" vertical="center" wrapText="1"/>
      <protection/>
    </xf>
    <xf numFmtId="4" fontId="61" fillId="53" borderId="10" xfId="44" applyNumberFormat="1" applyFont="1" applyFill="1" applyBorder="1" applyAlignment="1">
      <alignment horizontal="center" vertical="center" wrapText="1"/>
      <protection/>
    </xf>
    <xf numFmtId="4" fontId="11" fillId="0" borderId="10" xfId="44" applyNumberFormat="1" applyFont="1" applyBorder="1" applyAlignment="1">
      <alignment horizontal="center" vertical="center"/>
      <protection/>
    </xf>
    <xf numFmtId="4" fontId="3" fillId="38" borderId="10" xfId="44" applyNumberFormat="1" applyFont="1" applyFill="1" applyBorder="1" applyAlignment="1">
      <alignment horizontal="center" vertical="center"/>
      <protection/>
    </xf>
    <xf numFmtId="4" fontId="60" fillId="38" borderId="10" xfId="44" applyNumberFormat="1" applyFont="1" applyFill="1" applyBorder="1" applyAlignment="1">
      <alignment horizontal="center" vertical="center"/>
      <protection/>
    </xf>
    <xf numFmtId="4" fontId="3" fillId="52" borderId="10" xfId="44" applyNumberFormat="1" applyFont="1" applyFill="1" applyBorder="1" applyAlignment="1">
      <alignment horizontal="center" vertical="center"/>
      <protection/>
    </xf>
    <xf numFmtId="4" fontId="60" fillId="52" borderId="10" xfId="44" applyNumberFormat="1" applyFont="1" applyFill="1" applyBorder="1" applyAlignment="1">
      <alignment horizontal="center" vertical="center"/>
      <protection/>
    </xf>
    <xf numFmtId="4" fontId="3" fillId="49" borderId="10" xfId="44" applyNumberFormat="1" applyFont="1" applyFill="1" applyBorder="1" applyAlignment="1">
      <alignment horizontal="center" vertical="center"/>
      <protection/>
    </xf>
    <xf numFmtId="4" fontId="60" fillId="49" borderId="10" xfId="44" applyNumberFormat="1" applyFont="1" applyFill="1" applyBorder="1" applyAlignment="1">
      <alignment horizontal="center" vertical="center"/>
      <protection/>
    </xf>
    <xf numFmtId="4" fontId="61" fillId="35" borderId="10" xfId="44" applyNumberFormat="1" applyFont="1" applyFill="1" applyBorder="1" applyAlignment="1">
      <alignment horizontal="center" vertical="center"/>
      <protection/>
    </xf>
    <xf numFmtId="4" fontId="11" fillId="35" borderId="10" xfId="44" applyNumberFormat="1" applyFont="1" applyFill="1" applyBorder="1" applyAlignment="1">
      <alignment horizontal="center" vertical="center"/>
      <protection/>
    </xf>
    <xf numFmtId="4" fontId="11" fillId="35" borderId="10" xfId="44" applyNumberFormat="1" applyFont="1" applyFill="1" applyBorder="1" applyAlignment="1">
      <alignment horizontal="center" vertical="center" wrapText="1"/>
      <protection/>
    </xf>
    <xf numFmtId="4" fontId="3" fillId="42" borderId="10" xfId="44" applyNumberFormat="1" applyFont="1" applyFill="1" applyBorder="1" applyAlignment="1">
      <alignment horizontal="center" vertical="center" wrapText="1"/>
      <protection/>
    </xf>
    <xf numFmtId="4" fontId="60" fillId="42" borderId="10" xfId="44" applyNumberFormat="1" applyFont="1" applyFill="1" applyBorder="1" applyAlignment="1">
      <alignment horizontal="center" vertical="center" wrapText="1"/>
      <protection/>
    </xf>
    <xf numFmtId="4" fontId="11" fillId="0" borderId="10" xfId="44" applyNumberFormat="1" applyFont="1" applyFill="1" applyBorder="1" applyAlignment="1">
      <alignment horizontal="center" vertical="center"/>
      <protection/>
    </xf>
    <xf numFmtId="4" fontId="19" fillId="0" borderId="10" xfId="44" applyNumberFormat="1" applyFont="1" applyFill="1" applyBorder="1" applyAlignment="1">
      <alignment horizontal="center" vertical="center" wrapText="1"/>
      <protection/>
    </xf>
    <xf numFmtId="4" fontId="3" fillId="51" borderId="10" xfId="44" applyNumberFormat="1" applyFont="1" applyFill="1" applyBorder="1" applyAlignment="1">
      <alignment horizontal="center" vertical="center"/>
      <protection/>
    </xf>
    <xf numFmtId="4" fontId="60" fillId="51" borderId="10" xfId="44" applyNumberFormat="1" applyFont="1" applyFill="1" applyBorder="1" applyAlignment="1">
      <alignment horizontal="center" vertical="center"/>
      <protection/>
    </xf>
    <xf numFmtId="4" fontId="11" fillId="0" borderId="0" xfId="44" applyNumberFormat="1" applyFont="1" applyBorder="1" applyAlignment="1">
      <alignment horizontal="center" vertical="center"/>
      <protection/>
    </xf>
    <xf numFmtId="4" fontId="61" fillId="0" borderId="0" xfId="44" applyNumberFormat="1" applyFont="1" applyBorder="1" applyAlignment="1">
      <alignment horizontal="center" vertical="center"/>
      <protection/>
    </xf>
    <xf numFmtId="4" fontId="3" fillId="50" borderId="10" xfId="44" applyNumberFormat="1" applyFont="1" applyFill="1" applyBorder="1" applyAlignment="1">
      <alignment horizontal="center" vertical="center"/>
      <protection/>
    </xf>
    <xf numFmtId="4" fontId="60" fillId="50" borderId="10" xfId="44" applyNumberFormat="1" applyFont="1" applyFill="1" applyBorder="1" applyAlignment="1">
      <alignment horizontal="center" vertical="center"/>
      <protection/>
    </xf>
    <xf numFmtId="4" fontId="11" fillId="41" borderId="10" xfId="44" applyNumberFormat="1" applyFont="1" applyFill="1" applyBorder="1" applyAlignment="1">
      <alignment horizontal="center" vertical="center"/>
      <protection/>
    </xf>
    <xf numFmtId="4" fontId="11" fillId="41" borderId="10" xfId="44" applyNumberFormat="1" applyFont="1" applyFill="1" applyBorder="1" applyAlignment="1">
      <alignment horizontal="center" vertical="center" wrapText="1"/>
      <protection/>
    </xf>
    <xf numFmtId="4" fontId="60" fillId="35" borderId="10" xfId="44" applyNumberFormat="1" applyFont="1" applyFill="1" applyBorder="1" applyAlignment="1">
      <alignment horizontal="center" vertical="center"/>
      <protection/>
    </xf>
    <xf numFmtId="4" fontId="3" fillId="51" borderId="10" xfId="44" applyNumberFormat="1" applyFont="1" applyFill="1" applyBorder="1" applyAlignment="1">
      <alignment horizontal="center" vertical="center" wrapText="1"/>
      <protection/>
    </xf>
    <xf numFmtId="4" fontId="60" fillId="51" borderId="10" xfId="44" applyNumberFormat="1" applyFont="1" applyFill="1" applyBorder="1" applyAlignment="1">
      <alignment horizontal="center" vertical="center" wrapText="1"/>
      <protection/>
    </xf>
    <xf numFmtId="4" fontId="3" fillId="0" borderId="10" xfId="44" applyNumberFormat="1" applyFont="1" applyFill="1" applyBorder="1" applyAlignment="1">
      <alignment horizontal="center" vertical="center" wrapText="1"/>
      <protection/>
    </xf>
    <xf numFmtId="4" fontId="20" fillId="0" borderId="10" xfId="44" applyNumberFormat="1" applyFont="1" applyFill="1" applyBorder="1" applyAlignment="1">
      <alignment horizontal="center" vertical="center" wrapText="1"/>
      <protection/>
    </xf>
    <xf numFmtId="4" fontId="20" fillId="0" borderId="10" xfId="44" applyNumberFormat="1" applyFont="1" applyBorder="1" applyAlignment="1">
      <alignment horizontal="center" vertical="center" wrapText="1"/>
      <protection/>
    </xf>
    <xf numFmtId="4" fontId="11" fillId="0" borderId="10" xfId="44" applyNumberFormat="1" applyFont="1" applyBorder="1" applyAlignment="1">
      <alignment horizontal="center"/>
      <protection/>
    </xf>
    <xf numFmtId="4" fontId="11" fillId="35" borderId="10" xfId="44" applyNumberFormat="1" applyFont="1" applyFill="1" applyBorder="1" applyAlignment="1">
      <alignment horizontal="center"/>
      <protection/>
    </xf>
    <xf numFmtId="4" fontId="19" fillId="35" borderId="10" xfId="44" applyNumberFormat="1" applyFont="1" applyFill="1" applyBorder="1" applyAlignment="1">
      <alignment horizontal="center"/>
      <protection/>
    </xf>
    <xf numFmtId="0" fontId="61" fillId="53" borderId="10" xfId="44" applyNumberFormat="1" applyFont="1" applyFill="1" applyBorder="1" applyAlignment="1">
      <alignment horizontal="center" wrapText="1"/>
      <protection/>
    </xf>
    <xf numFmtId="0" fontId="61" fillId="53" borderId="10" xfId="44" applyNumberFormat="1" applyFont="1" applyFill="1" applyBorder="1" applyAlignment="1">
      <alignment horizontal="center"/>
      <protection/>
    </xf>
    <xf numFmtId="0" fontId="60" fillId="53" borderId="10" xfId="44" applyNumberFormat="1" applyFont="1" applyFill="1" applyBorder="1" applyAlignment="1">
      <alignment horizontal="center"/>
      <protection/>
    </xf>
    <xf numFmtId="4" fontId="61" fillId="53" borderId="10" xfId="44" applyNumberFormat="1" applyFont="1" applyFill="1" applyBorder="1" applyAlignment="1">
      <alignment horizontal="center" wrapText="1"/>
      <protection/>
    </xf>
    <xf numFmtId="0" fontId="2" fillId="34" borderId="10" xfId="44" applyNumberFormat="1" applyFont="1" applyFill="1" applyBorder="1" applyAlignment="1">
      <alignment horizontal="center" wrapText="1"/>
      <protection/>
    </xf>
    <xf numFmtId="0" fontId="0" fillId="0" borderId="10" xfId="44" applyNumberFormat="1" applyFont="1" applyFill="1" applyBorder="1" applyAlignment="1">
      <alignment horizontal="center" wrapText="1"/>
      <protection/>
    </xf>
    <xf numFmtId="0" fontId="2" fillId="51" borderId="10" xfId="44" applyNumberFormat="1" applyFont="1" applyFill="1" applyBorder="1" applyAlignment="1">
      <alignment horizontal="center" wrapText="1"/>
      <protection/>
    </xf>
    <xf numFmtId="0" fontId="0" fillId="37" borderId="10" xfId="44" applyNumberFormat="1" applyFont="1" applyFill="1" applyBorder="1" applyAlignment="1">
      <alignment horizontal="center" vertical="center" wrapText="1"/>
      <protection/>
    </xf>
    <xf numFmtId="0" fontId="2" fillId="47" borderId="10" xfId="44" applyNumberFormat="1" applyFont="1" applyFill="1" applyBorder="1" applyAlignment="1">
      <alignment horizontal="center" wrapText="1"/>
      <protection/>
    </xf>
    <xf numFmtId="0" fontId="0" fillId="0" borderId="10" xfId="44" applyNumberFormat="1" applyFont="1" applyBorder="1" applyAlignment="1">
      <alignment wrapText="1"/>
      <protection/>
    </xf>
    <xf numFmtId="0" fontId="2" fillId="44" borderId="10" xfId="44" applyNumberFormat="1" applyFont="1" applyFill="1" applyBorder="1" applyAlignment="1">
      <alignment horizontal="center" vertical="center" wrapText="1"/>
      <protection/>
    </xf>
    <xf numFmtId="0" fontId="2" fillId="34" borderId="10" xfId="44" applyNumberFormat="1" applyFont="1" applyFill="1" applyBorder="1" applyAlignment="1">
      <alignment horizontal="left" wrapText="1"/>
      <protection/>
    </xf>
    <xf numFmtId="0" fontId="2" fillId="48" borderId="10" xfId="44" applyNumberFormat="1" applyFont="1" applyFill="1" applyBorder="1" applyAlignment="1">
      <alignment horizontal="left" vertical="center" wrapText="1"/>
      <protection/>
    </xf>
    <xf numFmtId="0" fontId="0" fillId="39" borderId="10" xfId="44" applyNumberFormat="1" applyFont="1" applyFill="1" applyBorder="1" applyAlignment="1">
      <alignment horizontal="left" vertical="center" wrapText="1"/>
      <protection/>
    </xf>
    <xf numFmtId="0" fontId="0" fillId="0" borderId="10" xfId="44" applyNumberFormat="1" applyFont="1" applyFill="1" applyBorder="1" applyAlignment="1">
      <alignment horizontal="left" wrapText="1"/>
      <protection/>
    </xf>
    <xf numFmtId="0" fontId="2" fillId="51" borderId="10" xfId="44" applyNumberFormat="1" applyFont="1" applyFill="1" applyBorder="1" applyAlignment="1">
      <alignment horizontal="left" wrapText="1"/>
      <protection/>
    </xf>
    <xf numFmtId="0" fontId="2" fillId="51" borderId="10" xfId="44" applyNumberFormat="1" applyFont="1" applyFill="1" applyBorder="1" applyAlignment="1">
      <alignment/>
      <protection/>
    </xf>
    <xf numFmtId="0" fontId="2" fillId="47" borderId="10" xfId="44" applyNumberFormat="1" applyFont="1" applyFill="1" applyBorder="1" applyAlignment="1">
      <alignment horizontal="center" vertical="center" wrapText="1"/>
      <protection/>
    </xf>
    <xf numFmtId="0" fontId="0" fillId="35" borderId="10" xfId="44" applyNumberFormat="1" applyFont="1" applyFill="1" applyBorder="1" applyAlignment="1">
      <alignment horizontal="center" vertical="center" wrapText="1"/>
      <protection/>
    </xf>
    <xf numFmtId="0" fontId="0" fillId="0" borderId="10" xfId="44" applyNumberFormat="1" applyFont="1" applyBorder="1" applyAlignment="1">
      <alignment horizontal="center" vertical="center" wrapText="1"/>
      <protection/>
    </xf>
    <xf numFmtId="0" fontId="2" fillId="38" borderId="10" xfId="44" applyNumberFormat="1" applyFont="1" applyFill="1" applyBorder="1" applyAlignment="1">
      <alignment horizontal="center" vertical="center" wrapText="1"/>
      <protection/>
    </xf>
    <xf numFmtId="0" fontId="2" fillId="52" borderId="10" xfId="44" applyNumberFormat="1" applyFont="1" applyFill="1" applyBorder="1" applyAlignment="1">
      <alignment horizontal="center" vertical="center" wrapText="1"/>
      <protection/>
    </xf>
    <xf numFmtId="0" fontId="2" fillId="49" borderId="10" xfId="44" applyNumberFormat="1" applyFont="1" applyFill="1" applyBorder="1" applyAlignment="1">
      <alignment horizontal="center" vertical="center" wrapText="1"/>
      <protection/>
    </xf>
    <xf numFmtId="0" fontId="2" fillId="42" borderId="10" xfId="44" applyNumberFormat="1" applyFont="1" applyFill="1" applyBorder="1" applyAlignment="1">
      <alignment horizontal="center" vertical="center" wrapText="1"/>
      <protection/>
    </xf>
    <xf numFmtId="0" fontId="0" fillId="39" borderId="10" xfId="44" applyNumberFormat="1" applyFont="1" applyFill="1" applyBorder="1" applyAlignment="1">
      <alignment horizontal="center" vertical="center" wrapText="1"/>
      <protection/>
    </xf>
    <xf numFmtId="0" fontId="2" fillId="51" borderId="10" xfId="44" applyNumberFormat="1" applyFont="1" applyFill="1" applyBorder="1" applyAlignment="1">
      <alignment horizontal="center" vertical="center" wrapText="1"/>
      <protection/>
    </xf>
    <xf numFmtId="0" fontId="0" fillId="0" borderId="0" xfId="44" applyFont="1" applyBorder="1" applyAlignment="1">
      <alignment horizontal="center" vertical="center"/>
      <protection/>
    </xf>
    <xf numFmtId="0" fontId="2" fillId="50" borderId="10" xfId="44" applyNumberFormat="1" applyFont="1" applyFill="1" applyBorder="1" applyAlignment="1">
      <alignment horizontal="center" vertical="center" wrapText="1"/>
      <protection/>
    </xf>
    <xf numFmtId="0" fontId="0" fillId="41" borderId="10" xfId="44" applyNumberFormat="1" applyFont="1" applyFill="1" applyBorder="1" applyAlignment="1">
      <alignment horizontal="center" vertical="center" wrapText="1"/>
      <protection/>
    </xf>
    <xf numFmtId="3" fontId="2" fillId="0" borderId="10" xfId="44" applyNumberFormat="1" applyFont="1" applyFill="1" applyBorder="1" applyAlignment="1">
      <alignment horizontal="center" vertical="center" wrapText="1"/>
      <protection/>
    </xf>
    <xf numFmtId="3" fontId="2" fillId="44" borderId="10" xfId="44" applyNumberFormat="1" applyFont="1" applyFill="1" applyBorder="1" applyAlignment="1">
      <alignment horizontal="center" vertical="center" wrapText="1"/>
      <protection/>
    </xf>
    <xf numFmtId="3" fontId="2" fillId="34" borderId="10" xfId="44" applyNumberFormat="1" applyFont="1" applyFill="1" applyBorder="1" applyAlignment="1">
      <alignment horizontal="center" vertical="center" wrapText="1"/>
      <protection/>
    </xf>
    <xf numFmtId="3" fontId="0" fillId="35" borderId="10" xfId="44" applyNumberFormat="1" applyFont="1" applyFill="1" applyBorder="1" applyAlignment="1">
      <alignment horizontal="center" vertical="center" wrapText="1"/>
      <protection/>
    </xf>
    <xf numFmtId="3" fontId="0" fillId="0" borderId="10" xfId="44" applyNumberFormat="1" applyFont="1" applyFill="1" applyBorder="1" applyAlignment="1">
      <alignment horizontal="center" vertical="center" wrapText="1"/>
      <protection/>
    </xf>
    <xf numFmtId="3" fontId="2" fillId="51" borderId="10" xfId="44" applyNumberFormat="1" applyFont="1" applyFill="1" applyBorder="1" applyAlignment="1">
      <alignment horizontal="center" vertical="center" wrapText="1"/>
      <protection/>
    </xf>
    <xf numFmtId="3" fontId="2" fillId="47" borderId="10" xfId="44" applyNumberFormat="1" applyFont="1" applyFill="1" applyBorder="1" applyAlignment="1">
      <alignment horizontal="center" vertical="center" wrapText="1"/>
      <protection/>
    </xf>
    <xf numFmtId="0" fontId="0" fillId="0" borderId="10" xfId="44" applyNumberFormat="1" applyFont="1" applyBorder="1" applyAlignment="1">
      <alignment horizontal="center" vertical="center" wrapText="1"/>
      <protection/>
    </xf>
    <xf numFmtId="0" fontId="0" fillId="35" borderId="10" xfId="44" applyNumberFormat="1" applyFont="1" applyFill="1" applyBorder="1" applyAlignment="1">
      <alignment horizontal="center" vertical="center" wrapText="1"/>
      <protection/>
    </xf>
    <xf numFmtId="0" fontId="2" fillId="0" borderId="0" xfId="44" applyFont="1" applyAlignment="1">
      <alignment horizontal="center"/>
      <protection/>
    </xf>
    <xf numFmtId="0" fontId="0" fillId="35" borderId="10" xfId="44" applyNumberFormat="1" applyFont="1" applyFill="1" applyBorder="1" applyAlignment="1">
      <alignment wrapText="1"/>
      <protection/>
    </xf>
    <xf numFmtId="3" fontId="8" fillId="54" borderId="10" xfId="44" applyNumberFormat="1" applyFont="1" applyFill="1" applyBorder="1" applyAlignment="1">
      <alignment horizontal="center" vertical="center"/>
      <protection/>
    </xf>
    <xf numFmtId="0" fontId="0" fillId="0" borderId="0" xfId="44" applyAlignment="1">
      <alignment wrapText="1"/>
      <protection/>
    </xf>
    <xf numFmtId="0" fontId="0" fillId="0" borderId="0" xfId="44" applyBorder="1" applyAlignment="1">
      <alignment wrapText="1"/>
      <protection/>
    </xf>
    <xf numFmtId="0" fontId="7" fillId="0" borderId="0" xfId="44" applyFont="1" applyBorder="1">
      <alignment/>
      <protection/>
    </xf>
    <xf numFmtId="4" fontId="0" fillId="0" borderId="0" xfId="44" applyNumberFormat="1" applyFont="1" applyBorder="1">
      <alignment/>
      <protection/>
    </xf>
    <xf numFmtId="4" fontId="0" fillId="0" borderId="0" xfId="44" applyNumberFormat="1" applyBorder="1" applyAlignment="1">
      <alignment horizontal="center"/>
      <protection/>
    </xf>
    <xf numFmtId="4" fontId="0" fillId="0" borderId="0" xfId="44" applyNumberFormat="1" applyBorder="1" applyAlignment="1">
      <alignment horizontal="right"/>
      <protection/>
    </xf>
    <xf numFmtId="4" fontId="59" fillId="0" borderId="0" xfId="44" applyNumberFormat="1" applyFont="1" applyBorder="1">
      <alignment/>
      <protection/>
    </xf>
    <xf numFmtId="0" fontId="8" fillId="54" borderId="10" xfId="44" applyNumberFormat="1" applyFont="1" applyFill="1" applyBorder="1" applyAlignment="1">
      <alignment horizontal="center" vertical="center"/>
      <protection/>
    </xf>
    <xf numFmtId="4" fontId="12" fillId="0" borderId="0" xfId="44" applyNumberFormat="1" applyFont="1" applyFill="1" applyBorder="1">
      <alignment/>
      <protection/>
    </xf>
    <xf numFmtId="4" fontId="2" fillId="0" borderId="0" xfId="44" applyNumberFormat="1" applyFont="1" applyBorder="1">
      <alignment/>
      <protection/>
    </xf>
    <xf numFmtId="4" fontId="11" fillId="0" borderId="0" xfId="44" applyNumberFormat="1" applyFont="1" applyBorder="1" applyAlignment="1">
      <alignment horizontal="center"/>
      <protection/>
    </xf>
    <xf numFmtId="4" fontId="0" fillId="0" borderId="0" xfId="44" applyNumberFormat="1" applyFont="1" applyBorder="1">
      <alignment/>
      <protection/>
    </xf>
    <xf numFmtId="4" fontId="3" fillId="0" borderId="0" xfId="44" applyNumberFormat="1" applyFont="1" applyBorder="1">
      <alignment/>
      <protection/>
    </xf>
    <xf numFmtId="4" fontId="3" fillId="0" borderId="0" xfId="44" applyNumberFormat="1" applyFont="1" applyBorder="1" applyAlignment="1">
      <alignment horizontal="center" vertical="center"/>
      <protection/>
    </xf>
    <xf numFmtId="4" fontId="2" fillId="0" borderId="0" xfId="44" applyNumberFormat="1" applyFont="1" applyBorder="1" applyAlignment="1">
      <alignment horizontal="right" vertical="center"/>
      <protection/>
    </xf>
    <xf numFmtId="4" fontId="2" fillId="0" borderId="0" xfId="44" applyNumberFormat="1" applyFont="1" applyBorder="1" applyAlignment="1">
      <alignment horizontal="right"/>
      <protection/>
    </xf>
    <xf numFmtId="4" fontId="3" fillId="0" borderId="0" xfId="44" applyNumberFormat="1" applyFont="1" applyBorder="1" applyAlignment="1">
      <alignment horizontal="center"/>
      <protection/>
    </xf>
    <xf numFmtId="0" fontId="7" fillId="0" borderId="0" xfId="44" applyFont="1" applyFill="1" applyBorder="1">
      <alignment/>
      <protection/>
    </xf>
    <xf numFmtId="4" fontId="0" fillId="0" borderId="0" xfId="44" applyNumberFormat="1" applyFont="1" applyFill="1" applyBorder="1">
      <alignment/>
      <protection/>
    </xf>
    <xf numFmtId="0" fontId="8" fillId="54" borderId="10" xfId="44" applyNumberFormat="1" applyFont="1" applyFill="1" applyBorder="1" applyAlignment="1">
      <alignment horizontal="center"/>
      <protection/>
    </xf>
    <xf numFmtId="0" fontId="59" fillId="0" borderId="0" xfId="44" applyFont="1" applyBorder="1">
      <alignment/>
      <protection/>
    </xf>
    <xf numFmtId="0" fontId="8" fillId="55" borderId="10" xfId="44" applyNumberFormat="1" applyFont="1" applyFill="1" applyBorder="1" applyAlignment="1">
      <alignment horizontal="center"/>
      <protection/>
    </xf>
    <xf numFmtId="0" fontId="58" fillId="0" borderId="0" xfId="44" applyFont="1" applyBorder="1">
      <alignment/>
      <protection/>
    </xf>
    <xf numFmtId="4" fontId="0" fillId="0" borderId="0" xfId="44" applyNumberFormat="1" applyFont="1" applyBorder="1">
      <alignment/>
      <protection/>
    </xf>
    <xf numFmtId="0" fontId="59" fillId="0" borderId="0" xfId="44" applyFont="1" applyBorder="1">
      <alignment/>
      <protection/>
    </xf>
    <xf numFmtId="0" fontId="60" fillId="0" borderId="0" xfId="44" applyFont="1" applyBorder="1">
      <alignment/>
      <protection/>
    </xf>
    <xf numFmtId="2" fontId="0" fillId="0" borderId="0" xfId="44" applyNumberFormat="1" applyAlignment="1">
      <alignment horizontal="right"/>
      <protection/>
    </xf>
    <xf numFmtId="2" fontId="59" fillId="0" borderId="0" xfId="44" applyNumberFormat="1" applyFont="1" applyBorder="1" applyAlignment="1">
      <alignment horizontal="right"/>
      <protection/>
    </xf>
    <xf numFmtId="4" fontId="11" fillId="0" borderId="0" xfId="44" applyNumberFormat="1" applyFont="1" applyBorder="1">
      <alignment/>
      <protection/>
    </xf>
    <xf numFmtId="0" fontId="0" fillId="0" borderId="0" xfId="44" applyFont="1" applyBorder="1">
      <alignment/>
      <protection/>
    </xf>
    <xf numFmtId="0" fontId="61" fillId="0" borderId="0" xfId="44" applyFont="1" applyBorder="1">
      <alignment/>
      <protection/>
    </xf>
    <xf numFmtId="0" fontId="59" fillId="0" borderId="0" xfId="44" applyFont="1" applyBorder="1" applyAlignment="1">
      <alignment horizontal="center"/>
      <protection/>
    </xf>
    <xf numFmtId="0" fontId="3" fillId="0" borderId="0" xfId="44" applyNumberFormat="1" applyFont="1" applyBorder="1" applyAlignment="1">
      <alignment wrapText="1"/>
      <protection/>
    </xf>
    <xf numFmtId="3" fontId="8" fillId="41" borderId="10" xfId="44" applyNumberFormat="1" applyFont="1" applyFill="1" applyBorder="1" applyAlignment="1">
      <alignment horizontal="center" vertical="center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" fillId="0" borderId="10" xfId="44" applyNumberFormat="1" applyFont="1" applyBorder="1" applyAlignment="1">
      <alignment horizontal="center" vertical="center" wrapText="1"/>
      <protection/>
    </xf>
    <xf numFmtId="182" fontId="2" fillId="0" borderId="10" xfId="44" applyNumberFormat="1" applyFont="1" applyBorder="1" applyAlignment="1">
      <alignment horizontal="center" vertical="center" wrapText="1"/>
      <protection/>
    </xf>
    <xf numFmtId="0" fontId="3" fillId="0" borderId="0" xfId="44" applyNumberFormat="1" applyFont="1" applyBorder="1" applyAlignment="1">
      <alignment wrapText="1"/>
      <protection/>
    </xf>
    <xf numFmtId="182" fontId="3" fillId="0" borderId="0" xfId="44" applyNumberFormat="1" applyFont="1" applyBorder="1" applyAlignment="1">
      <alignment horizontal="left"/>
      <protection/>
    </xf>
    <xf numFmtId="0" fontId="4" fillId="0" borderId="0" xfId="44" applyFont="1" applyBorder="1" applyAlignment="1">
      <alignment horizontal="center" wrapText="1"/>
      <protection/>
    </xf>
    <xf numFmtId="0" fontId="0" fillId="0" borderId="0" xfId="0" applyFont="1" applyAlignment="1">
      <alignment wrapText="1"/>
    </xf>
    <xf numFmtId="0" fontId="4" fillId="0" borderId="0" xfId="44" applyFont="1" applyBorder="1" applyAlignment="1">
      <alignment horizontal="center"/>
      <protection/>
    </xf>
    <xf numFmtId="0" fontId="0" fillId="0" borderId="0" xfId="0" applyAlignment="1">
      <alignment/>
    </xf>
    <xf numFmtId="0" fontId="2" fillId="0" borderId="10" xfId="44" applyFont="1" applyBorder="1" applyAlignment="1">
      <alignment horizontal="center" vertical="center" wrapText="1"/>
      <protection/>
    </xf>
    <xf numFmtId="182" fontId="2" fillId="0" borderId="0" xfId="44" applyNumberFormat="1" applyFont="1" applyAlignment="1">
      <alignment horizontal="center" wrapText="1"/>
      <protection/>
    </xf>
    <xf numFmtId="0" fontId="15" fillId="0" borderId="0" xfId="44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nditionalStyle_1" xfId="42"/>
    <cellStyle name="Eronat" xfId="43"/>
    <cellStyle name="Excel Built-in Normal" xfId="44"/>
    <cellStyle name="Hyperlink" xfId="45"/>
    <cellStyle name="Followed Hyperlink" xfId="46"/>
    <cellStyle name="Ieșire" xfId="47"/>
    <cellStyle name="Intrare" xfId="48"/>
    <cellStyle name="Currency" xfId="49"/>
    <cellStyle name="Currency [0]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tabSelected="1" zoomScale="87" zoomScaleNormal="87" zoomScaleSheetLayoutView="100" zoomScalePageLayoutView="0" workbookViewId="0" topLeftCell="A1">
      <selection activeCell="B95" sqref="B95"/>
    </sheetView>
  </sheetViews>
  <sheetFormatPr defaultColWidth="8.7109375" defaultRowHeight="12.75"/>
  <cols>
    <col min="1" max="1" width="4.8515625" style="1" customWidth="1"/>
    <col min="2" max="2" width="48.57421875" style="2" customWidth="1"/>
    <col min="3" max="3" width="11.140625" style="2" customWidth="1"/>
    <col min="4" max="4" width="12.57421875" style="3" customWidth="1"/>
    <col min="5" max="5" width="12.7109375" style="3" customWidth="1"/>
    <col min="6" max="6" width="12.421875" style="3" customWidth="1"/>
    <col min="7" max="8" width="6.00390625" style="3" customWidth="1"/>
    <col min="9" max="9" width="5.421875" style="4" customWidth="1"/>
    <col min="10" max="10" width="5.421875" style="5" customWidth="1"/>
    <col min="11" max="11" width="12.421875" style="3" customWidth="1"/>
    <col min="12" max="12" width="11.8515625" style="3" customWidth="1"/>
    <col min="13" max="13" width="8.28125" style="3" customWidth="1"/>
    <col min="14" max="14" width="6.57421875" style="6" customWidth="1"/>
    <col min="15" max="15" width="10.57421875" style="7" customWidth="1"/>
    <col min="16" max="16" width="17.00390625" style="2" hidden="1" customWidth="1"/>
    <col min="17" max="17" width="10.8515625" style="2" hidden="1" customWidth="1"/>
    <col min="18" max="18" width="10.57421875" style="2" hidden="1" customWidth="1"/>
    <col min="19" max="19" width="10.28125" style="2" hidden="1" customWidth="1"/>
    <col min="20" max="20" width="9.00390625" style="2" hidden="1" customWidth="1"/>
    <col min="21" max="22" width="9.7109375" style="37" hidden="1" customWidth="1"/>
    <col min="23" max="23" width="14.28125" style="37" hidden="1" customWidth="1"/>
    <col min="24" max="16384" width="8.7109375" style="37" customWidth="1"/>
  </cols>
  <sheetData>
    <row r="1" spans="1:14" ht="15.75" customHeight="1">
      <c r="A1" s="296" t="s">
        <v>0</v>
      </c>
      <c r="B1" s="296"/>
      <c r="C1" s="296"/>
      <c r="D1" s="296"/>
      <c r="L1" s="297"/>
      <c r="M1" s="297"/>
      <c r="N1" s="297"/>
    </row>
    <row r="2" spans="1:12" ht="15.75" customHeight="1">
      <c r="A2" s="296" t="s">
        <v>1</v>
      </c>
      <c r="B2" s="296"/>
      <c r="C2" s="296"/>
      <c r="D2" s="296"/>
      <c r="K2" s="4"/>
      <c r="L2" s="4" t="s">
        <v>153</v>
      </c>
    </row>
    <row r="3" spans="1:12" ht="15.75" customHeight="1">
      <c r="A3" s="291"/>
      <c r="B3" s="291"/>
      <c r="C3" s="291"/>
      <c r="D3" s="291"/>
      <c r="K3" s="4" t="s">
        <v>158</v>
      </c>
      <c r="L3" s="4" t="s">
        <v>159</v>
      </c>
    </row>
    <row r="4" spans="1:4" ht="15.75" customHeight="1">
      <c r="A4" s="291"/>
      <c r="B4" s="291"/>
      <c r="C4" s="291"/>
      <c r="D4" s="291"/>
    </row>
    <row r="5" spans="14:15" ht="12.75">
      <c r="N5" s="3"/>
      <c r="O5" s="3"/>
    </row>
    <row r="6" spans="2:14" ht="18">
      <c r="B6" s="300" t="s">
        <v>87</v>
      </c>
      <c r="C6" s="300"/>
      <c r="D6" s="300"/>
      <c r="E6" s="300"/>
      <c r="F6" s="300"/>
      <c r="G6" s="300"/>
      <c r="H6" s="300"/>
      <c r="I6" s="300"/>
      <c r="J6" s="300"/>
      <c r="K6" s="300"/>
      <c r="L6" s="301"/>
      <c r="M6" s="301"/>
      <c r="N6" s="301"/>
    </row>
    <row r="7" spans="2:15" ht="18">
      <c r="B7" s="298" t="s">
        <v>88</v>
      </c>
      <c r="C7" s="298"/>
      <c r="D7" s="298"/>
      <c r="E7" s="298"/>
      <c r="F7" s="298"/>
      <c r="G7" s="298"/>
      <c r="H7" s="298"/>
      <c r="I7" s="298"/>
      <c r="J7" s="298"/>
      <c r="K7" s="298"/>
      <c r="L7" s="299"/>
      <c r="M7" s="299"/>
      <c r="N7" s="299"/>
      <c r="O7" s="299"/>
    </row>
    <row r="8" spans="3:23" ht="25.5">
      <c r="C8" s="18"/>
      <c r="D8" s="19"/>
      <c r="E8" s="19"/>
      <c r="F8" s="20"/>
      <c r="G8" s="20"/>
      <c r="H8" s="20"/>
      <c r="I8" s="21"/>
      <c r="J8" s="22"/>
      <c r="M8" s="8" t="s">
        <v>2</v>
      </c>
      <c r="T8" s="259" t="s">
        <v>118</v>
      </c>
      <c r="U8" s="37" t="s">
        <v>119</v>
      </c>
      <c r="V8" s="37" t="s">
        <v>122</v>
      </c>
      <c r="W8" s="260" t="s">
        <v>120</v>
      </c>
    </row>
    <row r="9" spans="1:20" s="38" customFormat="1" ht="29.25" customHeight="1">
      <c r="A9" s="302" t="s">
        <v>3</v>
      </c>
      <c r="B9" s="302" t="s">
        <v>4</v>
      </c>
      <c r="C9" s="34"/>
      <c r="D9" s="295" t="s">
        <v>5</v>
      </c>
      <c r="E9" s="295" t="s">
        <v>6</v>
      </c>
      <c r="F9" s="295" t="s">
        <v>59</v>
      </c>
      <c r="G9" s="294" t="s">
        <v>7</v>
      </c>
      <c r="H9" s="294"/>
      <c r="I9" s="294"/>
      <c r="J9" s="294"/>
      <c r="K9" s="294"/>
      <c r="L9" s="294"/>
      <c r="M9" s="294"/>
      <c r="N9" s="293" t="s">
        <v>8</v>
      </c>
      <c r="O9" s="293" t="s">
        <v>9</v>
      </c>
      <c r="P9" s="113" t="s">
        <v>17</v>
      </c>
      <c r="Q9" s="113" t="s">
        <v>18</v>
      </c>
      <c r="R9" s="113" t="s">
        <v>19</v>
      </c>
      <c r="S9" s="113" t="s">
        <v>20</v>
      </c>
      <c r="T9" s="9"/>
    </row>
    <row r="10" spans="1:20" s="38" customFormat="1" ht="33.75" customHeight="1">
      <c r="A10" s="302"/>
      <c r="B10" s="302"/>
      <c r="C10" s="34"/>
      <c r="D10" s="295"/>
      <c r="E10" s="295"/>
      <c r="F10" s="295"/>
      <c r="G10" s="294" t="s">
        <v>10</v>
      </c>
      <c r="H10" s="295" t="s">
        <v>11</v>
      </c>
      <c r="I10" s="294" t="s">
        <v>12</v>
      </c>
      <c r="J10" s="294" t="s">
        <v>13</v>
      </c>
      <c r="K10" s="294" t="s">
        <v>97</v>
      </c>
      <c r="L10" s="293" t="s">
        <v>14</v>
      </c>
      <c r="M10" s="293"/>
      <c r="N10" s="293"/>
      <c r="O10" s="293"/>
      <c r="P10" s="113"/>
      <c r="Q10" s="113"/>
      <c r="R10" s="113"/>
      <c r="S10" s="113"/>
      <c r="T10" s="9"/>
    </row>
    <row r="11" spans="1:20" s="38" customFormat="1" ht="72.75" customHeight="1">
      <c r="A11" s="302"/>
      <c r="B11" s="302"/>
      <c r="C11" s="34"/>
      <c r="D11" s="295"/>
      <c r="E11" s="295"/>
      <c r="F11" s="295"/>
      <c r="G11" s="294"/>
      <c r="H11" s="295"/>
      <c r="I11" s="294"/>
      <c r="J11" s="294"/>
      <c r="K11" s="294"/>
      <c r="L11" s="35" t="s">
        <v>15</v>
      </c>
      <c r="M11" s="63" t="s">
        <v>16</v>
      </c>
      <c r="N11" s="293"/>
      <c r="O11" s="293"/>
      <c r="P11" s="113"/>
      <c r="Q11" s="113"/>
      <c r="R11" s="113"/>
      <c r="S11" s="113"/>
      <c r="T11" s="9"/>
    </row>
    <row r="12" spans="1:20" s="39" customFormat="1" ht="12.75">
      <c r="A12" s="23">
        <v>0</v>
      </c>
      <c r="B12" s="23">
        <v>1</v>
      </c>
      <c r="C12" s="23"/>
      <c r="D12" s="23">
        <v>2</v>
      </c>
      <c r="E12" s="23">
        <v>3</v>
      </c>
      <c r="F12" s="24">
        <v>4</v>
      </c>
      <c r="G12" s="23">
        <v>5</v>
      </c>
      <c r="H12" s="24">
        <v>6</v>
      </c>
      <c r="I12" s="25">
        <v>7</v>
      </c>
      <c r="J12" s="26">
        <v>8</v>
      </c>
      <c r="K12" s="26">
        <v>9</v>
      </c>
      <c r="L12" s="26">
        <v>10</v>
      </c>
      <c r="M12" s="26">
        <v>11</v>
      </c>
      <c r="N12" s="27">
        <v>12</v>
      </c>
      <c r="O12" s="28">
        <v>13</v>
      </c>
      <c r="P12" s="114"/>
      <c r="Q12" s="114"/>
      <c r="R12" s="114"/>
      <c r="S12" s="114"/>
      <c r="T12" s="10"/>
    </row>
    <row r="13" spans="1:20" ht="16.5" customHeight="1">
      <c r="A13" s="29"/>
      <c r="B13" s="51" t="s">
        <v>21</v>
      </c>
      <c r="C13" s="51"/>
      <c r="D13" s="56">
        <f>SUM(D14:D16)</f>
        <v>43014.119999999995</v>
      </c>
      <c r="E13" s="56">
        <f aca="true" t="shared" si="0" ref="E13:S13">SUM(E14:E16)</f>
        <v>39305.399999999994</v>
      </c>
      <c r="F13" s="56">
        <f>SUM(G13:K13)</f>
        <v>1820.8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>SUM(K14:K16)</f>
        <v>1820.8</v>
      </c>
      <c r="L13" s="56">
        <f t="shared" si="0"/>
        <v>1820.8</v>
      </c>
      <c r="M13" s="56">
        <f t="shared" si="0"/>
        <v>0</v>
      </c>
      <c r="N13" s="56">
        <f t="shared" si="0"/>
        <v>0</v>
      </c>
      <c r="O13" s="56">
        <f t="shared" si="0"/>
        <v>0</v>
      </c>
      <c r="P13" s="115" t="e">
        <f t="shared" si="0"/>
        <v>#REF!</v>
      </c>
      <c r="Q13" s="115" t="e">
        <f>SUM(Q14:Q16)</f>
        <v>#REF!</v>
      </c>
      <c r="R13" s="115" t="e">
        <f t="shared" si="0"/>
        <v>#REF!</v>
      </c>
      <c r="S13" s="115" t="e">
        <f t="shared" si="0"/>
        <v>#REF!</v>
      </c>
      <c r="T13" s="36"/>
    </row>
    <row r="14" spans="1:20" ht="19.5" customHeight="1">
      <c r="A14" s="30" t="s">
        <v>22</v>
      </c>
      <c r="B14" s="54" t="s">
        <v>23</v>
      </c>
      <c r="C14" s="54"/>
      <c r="D14" s="56">
        <f aca="true" t="shared" si="1" ref="D14:S14">SUM(D19+D28+D32+D37+D46+D51+D59+D73+D80+D85)</f>
        <v>24418.78</v>
      </c>
      <c r="E14" s="56">
        <f t="shared" si="1"/>
        <v>22249.46</v>
      </c>
      <c r="F14" s="56">
        <f t="shared" si="1"/>
        <v>873.85</v>
      </c>
      <c r="G14" s="56">
        <f t="shared" si="1"/>
        <v>0</v>
      </c>
      <c r="H14" s="56">
        <f t="shared" si="1"/>
        <v>0</v>
      </c>
      <c r="I14" s="56">
        <f t="shared" si="1"/>
        <v>0</v>
      </c>
      <c r="J14" s="56">
        <f t="shared" si="1"/>
        <v>0</v>
      </c>
      <c r="K14" s="56">
        <f t="shared" si="1"/>
        <v>873.85</v>
      </c>
      <c r="L14" s="56">
        <f t="shared" si="1"/>
        <v>873.85</v>
      </c>
      <c r="M14" s="56">
        <f t="shared" si="1"/>
        <v>0</v>
      </c>
      <c r="N14" s="56">
        <f t="shared" si="1"/>
        <v>0</v>
      </c>
      <c r="O14" s="56">
        <f t="shared" si="1"/>
        <v>0</v>
      </c>
      <c r="P14" s="116">
        <f t="shared" si="1"/>
        <v>0</v>
      </c>
      <c r="Q14" s="116">
        <f t="shared" si="1"/>
        <v>0</v>
      </c>
      <c r="R14" s="116">
        <f t="shared" si="1"/>
        <v>0</v>
      </c>
      <c r="S14" s="116">
        <f t="shared" si="1"/>
        <v>0</v>
      </c>
      <c r="T14" s="36"/>
    </row>
    <row r="15" spans="1:21" ht="19.5" customHeight="1">
      <c r="A15" s="108" t="s">
        <v>24</v>
      </c>
      <c r="B15" s="51" t="s">
        <v>25</v>
      </c>
      <c r="C15" s="51"/>
      <c r="D15" s="56">
        <f aca="true" t="shared" si="2" ref="D15:S15">SUM(D21+D34+D38+D47+D53+D62+D74+D82+D90)</f>
        <v>5852.8</v>
      </c>
      <c r="E15" s="56">
        <f t="shared" si="2"/>
        <v>4141.8</v>
      </c>
      <c r="F15" s="56">
        <f t="shared" si="2"/>
        <v>281</v>
      </c>
      <c r="G15" s="56">
        <f t="shared" si="2"/>
        <v>0</v>
      </c>
      <c r="H15" s="56">
        <f t="shared" si="2"/>
        <v>0</v>
      </c>
      <c r="I15" s="56">
        <f t="shared" si="2"/>
        <v>0</v>
      </c>
      <c r="J15" s="56">
        <f t="shared" si="2"/>
        <v>0</v>
      </c>
      <c r="K15" s="56">
        <f t="shared" si="2"/>
        <v>281</v>
      </c>
      <c r="L15" s="56">
        <f t="shared" si="2"/>
        <v>281</v>
      </c>
      <c r="M15" s="56">
        <f t="shared" si="2"/>
        <v>0</v>
      </c>
      <c r="N15" s="56">
        <f t="shared" si="2"/>
        <v>0</v>
      </c>
      <c r="O15" s="56">
        <f t="shared" si="2"/>
        <v>0</v>
      </c>
      <c r="P15" s="116">
        <f t="shared" si="2"/>
        <v>0</v>
      </c>
      <c r="Q15" s="116">
        <f t="shared" si="2"/>
        <v>0</v>
      </c>
      <c r="R15" s="116">
        <f t="shared" si="2"/>
        <v>0</v>
      </c>
      <c r="S15" s="116">
        <f t="shared" si="2"/>
        <v>0</v>
      </c>
      <c r="T15" s="36"/>
      <c r="U15" s="53"/>
    </row>
    <row r="16" spans="1:20" ht="13.5" customHeight="1">
      <c r="A16" s="97" t="s">
        <v>26</v>
      </c>
      <c r="B16" s="51" t="s">
        <v>27</v>
      </c>
      <c r="C16" s="51"/>
      <c r="D16" s="56">
        <f aca="true" t="shared" si="3" ref="D16:S16">SUM(D23+D29+D35+D41+D48+D55+D64+D75+D93)</f>
        <v>12742.54</v>
      </c>
      <c r="E16" s="56">
        <f t="shared" si="3"/>
        <v>12914.14</v>
      </c>
      <c r="F16" s="56">
        <f t="shared" si="3"/>
        <v>966.9499999999999</v>
      </c>
      <c r="G16" s="56">
        <f t="shared" si="3"/>
        <v>0</v>
      </c>
      <c r="H16" s="56">
        <f t="shared" si="3"/>
        <v>0</v>
      </c>
      <c r="I16" s="56">
        <f t="shared" si="3"/>
        <v>0</v>
      </c>
      <c r="J16" s="56">
        <f t="shared" si="3"/>
        <v>0</v>
      </c>
      <c r="K16" s="56">
        <f t="shared" si="3"/>
        <v>665.95</v>
      </c>
      <c r="L16" s="56">
        <f t="shared" si="3"/>
        <v>665.95</v>
      </c>
      <c r="M16" s="56">
        <f t="shared" si="3"/>
        <v>0</v>
      </c>
      <c r="N16" s="56">
        <f t="shared" si="3"/>
        <v>0</v>
      </c>
      <c r="O16" s="56">
        <f t="shared" si="3"/>
        <v>0</v>
      </c>
      <c r="P16" s="116" t="e">
        <f t="shared" si="3"/>
        <v>#REF!</v>
      </c>
      <c r="Q16" s="116" t="e">
        <f t="shared" si="3"/>
        <v>#REF!</v>
      </c>
      <c r="R16" s="116" t="e">
        <f t="shared" si="3"/>
        <v>#REF!</v>
      </c>
      <c r="S16" s="116" t="e">
        <f t="shared" si="3"/>
        <v>#REF!</v>
      </c>
      <c r="T16" s="36"/>
    </row>
    <row r="17" spans="1:20" ht="14.25" customHeight="1">
      <c r="A17" s="95"/>
      <c r="B17" s="89"/>
      <c r="C17" s="89"/>
      <c r="D17" s="90"/>
      <c r="E17" s="91"/>
      <c r="F17" s="92">
        <f>SUM(G17:K17)</f>
        <v>0</v>
      </c>
      <c r="G17" s="91"/>
      <c r="H17" s="90"/>
      <c r="I17" s="93"/>
      <c r="J17" s="93"/>
      <c r="K17" s="92">
        <f>SUM(L17:M17)</f>
        <v>0</v>
      </c>
      <c r="L17" s="90"/>
      <c r="M17" s="90"/>
      <c r="N17" s="94"/>
      <c r="O17" s="94"/>
      <c r="P17" s="117"/>
      <c r="Q17" s="118"/>
      <c r="R17" s="118"/>
      <c r="S17" s="118"/>
      <c r="T17" s="36"/>
    </row>
    <row r="18" spans="1:20" s="43" customFormat="1" ht="34.5" customHeight="1">
      <c r="A18" s="103" t="s">
        <v>28</v>
      </c>
      <c r="B18" s="83" t="s">
        <v>29</v>
      </c>
      <c r="C18" s="83"/>
      <c r="D18" s="84">
        <f aca="true" t="shared" si="4" ref="D18:S18">SUM(D19+D21+D23)</f>
        <v>21905.94</v>
      </c>
      <c r="E18" s="84">
        <f t="shared" si="4"/>
        <v>21359.46</v>
      </c>
      <c r="F18" s="84">
        <f t="shared" si="4"/>
        <v>602.9</v>
      </c>
      <c r="G18" s="84">
        <f t="shared" si="4"/>
        <v>0</v>
      </c>
      <c r="H18" s="84">
        <f t="shared" si="4"/>
        <v>0</v>
      </c>
      <c r="I18" s="84">
        <f t="shared" si="4"/>
        <v>0</v>
      </c>
      <c r="J18" s="84">
        <f t="shared" si="4"/>
        <v>0</v>
      </c>
      <c r="K18" s="84">
        <f t="shared" si="4"/>
        <v>301.9</v>
      </c>
      <c r="L18" s="84">
        <f t="shared" si="4"/>
        <v>301.9</v>
      </c>
      <c r="M18" s="84">
        <f t="shared" si="4"/>
        <v>0</v>
      </c>
      <c r="N18" s="84">
        <f t="shared" si="4"/>
        <v>0</v>
      </c>
      <c r="O18" s="84">
        <f t="shared" si="4"/>
        <v>0</v>
      </c>
      <c r="P18" s="119" t="e">
        <f t="shared" si="4"/>
        <v>#REF!</v>
      </c>
      <c r="Q18" s="119" t="e">
        <f t="shared" si="4"/>
        <v>#REF!</v>
      </c>
      <c r="R18" s="119" t="e">
        <f t="shared" si="4"/>
        <v>#REF!</v>
      </c>
      <c r="S18" s="119" t="e">
        <f t="shared" si="4"/>
        <v>#REF!</v>
      </c>
      <c r="T18" s="57"/>
    </row>
    <row r="19" spans="1:20" s="40" customFormat="1" ht="12.75" customHeight="1">
      <c r="A19" s="55" t="s">
        <v>22</v>
      </c>
      <c r="B19" s="125" t="s">
        <v>23</v>
      </c>
      <c r="C19" s="222"/>
      <c r="D19" s="164">
        <f>SUM(D20)</f>
        <v>17092.6</v>
      </c>
      <c r="E19" s="164">
        <f aca="true" t="shared" si="5" ref="E19:S19">SUM(E20)</f>
        <v>16546.12</v>
      </c>
      <c r="F19" s="164">
        <f t="shared" si="5"/>
        <v>20</v>
      </c>
      <c r="G19" s="164">
        <f t="shared" si="5"/>
        <v>0</v>
      </c>
      <c r="H19" s="164">
        <f t="shared" si="5"/>
        <v>0</v>
      </c>
      <c r="I19" s="164">
        <f t="shared" si="5"/>
        <v>0</v>
      </c>
      <c r="J19" s="164">
        <f t="shared" si="5"/>
        <v>0</v>
      </c>
      <c r="K19" s="164">
        <f t="shared" si="5"/>
        <v>20</v>
      </c>
      <c r="L19" s="164">
        <f t="shared" si="5"/>
        <v>20</v>
      </c>
      <c r="M19" s="164">
        <f t="shared" si="5"/>
        <v>0</v>
      </c>
      <c r="N19" s="164">
        <f t="shared" si="5"/>
        <v>0</v>
      </c>
      <c r="O19" s="164">
        <f t="shared" si="5"/>
        <v>0</v>
      </c>
      <c r="P19" s="165">
        <f t="shared" si="5"/>
        <v>0</v>
      </c>
      <c r="Q19" s="165">
        <f t="shared" si="5"/>
        <v>0</v>
      </c>
      <c r="R19" s="165">
        <f t="shared" si="5"/>
        <v>0</v>
      </c>
      <c r="S19" s="165">
        <f t="shared" si="5"/>
        <v>0</v>
      </c>
      <c r="T19" s="36"/>
    </row>
    <row r="20" spans="1:23" s="41" customFormat="1" ht="31.5" customHeight="1">
      <c r="A20" s="278" t="s">
        <v>30</v>
      </c>
      <c r="B20" s="126" t="s">
        <v>69</v>
      </c>
      <c r="C20" s="223" t="s">
        <v>82</v>
      </c>
      <c r="D20" s="167">
        <v>17092.6</v>
      </c>
      <c r="E20" s="167">
        <v>16546.12</v>
      </c>
      <c r="F20" s="56">
        <f>SUM(G20:K20)</f>
        <v>20</v>
      </c>
      <c r="G20" s="167">
        <v>0</v>
      </c>
      <c r="H20" s="167">
        <v>0</v>
      </c>
      <c r="I20" s="167">
        <v>0</v>
      </c>
      <c r="J20" s="167">
        <v>0</v>
      </c>
      <c r="K20" s="56">
        <f>SUM(L20:M20)</f>
        <v>20</v>
      </c>
      <c r="L20" s="167">
        <v>20</v>
      </c>
      <c r="M20" s="167">
        <v>0</v>
      </c>
      <c r="N20" s="168"/>
      <c r="O20" s="168"/>
      <c r="P20" s="169"/>
      <c r="Q20" s="169"/>
      <c r="R20" s="169"/>
      <c r="S20" s="169"/>
      <c r="T20" s="36" t="s">
        <v>125</v>
      </c>
      <c r="U20" s="261" t="s">
        <v>133</v>
      </c>
      <c r="V20" s="262">
        <v>2266.66</v>
      </c>
      <c r="W20" s="262">
        <f>2393.31-V20</f>
        <v>126.65000000000009</v>
      </c>
    </row>
    <row r="21" spans="1:23" s="42" customFormat="1" ht="15.75">
      <c r="A21" s="107" t="s">
        <v>24</v>
      </c>
      <c r="B21" s="127" t="s">
        <v>32</v>
      </c>
      <c r="C21" s="224"/>
      <c r="D21" s="170">
        <f aca="true" t="shared" si="6" ref="D21:S21">SUM(D22:D22)</f>
        <v>460.8</v>
      </c>
      <c r="E21" s="170">
        <f t="shared" si="6"/>
        <v>460.8</v>
      </c>
      <c r="F21" s="170">
        <f t="shared" si="6"/>
        <v>110</v>
      </c>
      <c r="G21" s="170">
        <f t="shared" si="6"/>
        <v>0</v>
      </c>
      <c r="H21" s="170">
        <f t="shared" si="6"/>
        <v>0</v>
      </c>
      <c r="I21" s="170">
        <f t="shared" si="6"/>
        <v>0</v>
      </c>
      <c r="J21" s="170">
        <f t="shared" si="6"/>
        <v>0</v>
      </c>
      <c r="K21" s="170">
        <f t="shared" si="6"/>
        <v>110</v>
      </c>
      <c r="L21" s="170">
        <f t="shared" si="6"/>
        <v>110</v>
      </c>
      <c r="M21" s="170">
        <f t="shared" si="6"/>
        <v>0</v>
      </c>
      <c r="N21" s="170">
        <f t="shared" si="6"/>
        <v>0</v>
      </c>
      <c r="O21" s="170">
        <f t="shared" si="6"/>
        <v>0</v>
      </c>
      <c r="P21" s="171">
        <f t="shared" si="6"/>
        <v>0</v>
      </c>
      <c r="Q21" s="171">
        <f t="shared" si="6"/>
        <v>0</v>
      </c>
      <c r="R21" s="171">
        <f t="shared" si="6"/>
        <v>0</v>
      </c>
      <c r="S21" s="171">
        <f t="shared" si="6"/>
        <v>0</v>
      </c>
      <c r="T21" s="36"/>
      <c r="V21" s="267"/>
      <c r="W21" s="262"/>
    </row>
    <row r="22" spans="1:23" s="42" customFormat="1" ht="35.25" customHeight="1">
      <c r="A22" s="59" t="s">
        <v>33</v>
      </c>
      <c r="B22" s="129" t="s">
        <v>98</v>
      </c>
      <c r="C22" s="225" t="s">
        <v>99</v>
      </c>
      <c r="D22" s="172">
        <v>460.8</v>
      </c>
      <c r="E22" s="172">
        <v>460.8</v>
      </c>
      <c r="F22" s="56">
        <f>SUM(G22:K22)</f>
        <v>110</v>
      </c>
      <c r="G22" s="172">
        <v>0</v>
      </c>
      <c r="H22" s="172">
        <v>0</v>
      </c>
      <c r="I22" s="172">
        <v>0</v>
      </c>
      <c r="J22" s="172">
        <v>0</v>
      </c>
      <c r="K22" s="56">
        <f>SUM(L22:M22)</f>
        <v>110</v>
      </c>
      <c r="L22" s="172">
        <v>110</v>
      </c>
      <c r="M22" s="172">
        <v>0</v>
      </c>
      <c r="N22" s="172"/>
      <c r="O22" s="172"/>
      <c r="P22" s="173"/>
      <c r="Q22" s="173"/>
      <c r="R22" s="173"/>
      <c r="S22" s="173"/>
      <c r="T22" s="36" t="s">
        <v>135</v>
      </c>
      <c r="U22" s="276" t="s">
        <v>134</v>
      </c>
      <c r="V22" s="277">
        <v>0</v>
      </c>
      <c r="W22" s="262">
        <f aca="true" t="shared" si="7" ref="W22:W83">E22-V22</f>
        <v>460.8</v>
      </c>
    </row>
    <row r="23" spans="1:23" s="40" customFormat="1" ht="15.75">
      <c r="A23" s="96" t="s">
        <v>26</v>
      </c>
      <c r="B23" s="130" t="s">
        <v>35</v>
      </c>
      <c r="C23" s="226"/>
      <c r="D23" s="174">
        <f aca="true" t="shared" si="8" ref="D23:O23">SUM(D24:D26)</f>
        <v>4352.54</v>
      </c>
      <c r="E23" s="174">
        <f t="shared" si="8"/>
        <v>4352.54</v>
      </c>
      <c r="F23" s="174">
        <f t="shared" si="8"/>
        <v>472.9</v>
      </c>
      <c r="G23" s="174">
        <f t="shared" si="8"/>
        <v>0</v>
      </c>
      <c r="H23" s="174">
        <f t="shared" si="8"/>
        <v>0</v>
      </c>
      <c r="I23" s="174">
        <f t="shared" si="8"/>
        <v>0</v>
      </c>
      <c r="J23" s="174">
        <f t="shared" si="8"/>
        <v>0</v>
      </c>
      <c r="K23" s="174">
        <f t="shared" si="8"/>
        <v>171.9</v>
      </c>
      <c r="L23" s="174">
        <f t="shared" si="8"/>
        <v>171.9</v>
      </c>
      <c r="M23" s="174">
        <f t="shared" si="8"/>
        <v>0</v>
      </c>
      <c r="N23" s="174">
        <f t="shared" si="8"/>
        <v>0</v>
      </c>
      <c r="O23" s="174">
        <f t="shared" si="8"/>
        <v>0</v>
      </c>
      <c r="P23" s="175" t="e">
        <f>SUM(#REF!)</f>
        <v>#REF!</v>
      </c>
      <c r="Q23" s="175" t="e">
        <f>SUM(#REF!)</f>
        <v>#REF!</v>
      </c>
      <c r="R23" s="175" t="e">
        <f>SUM(#REF!)</f>
        <v>#REF!</v>
      </c>
      <c r="S23" s="175" t="e">
        <f>SUM(#REF!)</f>
        <v>#REF!</v>
      </c>
      <c r="T23" s="36"/>
      <c r="V23" s="268"/>
      <c r="W23" s="262"/>
    </row>
    <row r="24" spans="1:23" s="41" customFormat="1" ht="30.75" customHeight="1">
      <c r="A24" s="32" t="s">
        <v>36</v>
      </c>
      <c r="B24" s="129" t="s">
        <v>115</v>
      </c>
      <c r="C24" s="257" t="s">
        <v>112</v>
      </c>
      <c r="D24" s="216">
        <v>15</v>
      </c>
      <c r="E24" s="216">
        <v>15</v>
      </c>
      <c r="F24" s="56">
        <f>SUM(G24:K24)</f>
        <v>35</v>
      </c>
      <c r="G24" s="216">
        <v>0</v>
      </c>
      <c r="H24" s="216">
        <v>0</v>
      </c>
      <c r="I24" s="216">
        <v>0</v>
      </c>
      <c r="J24" s="216">
        <v>0</v>
      </c>
      <c r="K24" s="56">
        <f>SUM(L24)</f>
        <v>35</v>
      </c>
      <c r="L24" s="216">
        <v>35</v>
      </c>
      <c r="M24" s="216">
        <v>0</v>
      </c>
      <c r="N24" s="217"/>
      <c r="O24" s="217"/>
      <c r="P24" s="169"/>
      <c r="Q24" s="169"/>
      <c r="R24" s="169"/>
      <c r="S24" s="169"/>
      <c r="T24" s="36">
        <v>0</v>
      </c>
      <c r="U24" s="279">
        <v>0</v>
      </c>
      <c r="V24" s="262">
        <v>0</v>
      </c>
      <c r="W24" s="262">
        <f t="shared" si="7"/>
        <v>15</v>
      </c>
    </row>
    <row r="25" spans="1:23" s="41" customFormat="1" ht="43.5" customHeight="1">
      <c r="A25" s="32" t="s">
        <v>37</v>
      </c>
      <c r="B25" s="129" t="s">
        <v>113</v>
      </c>
      <c r="C25" s="257" t="s">
        <v>114</v>
      </c>
      <c r="D25" s="216">
        <v>487.54</v>
      </c>
      <c r="E25" s="216">
        <v>487.54</v>
      </c>
      <c r="F25" s="56">
        <v>436</v>
      </c>
      <c r="G25" s="216">
        <v>0</v>
      </c>
      <c r="H25" s="216">
        <v>0</v>
      </c>
      <c r="I25" s="216">
        <v>0</v>
      </c>
      <c r="J25" s="216">
        <v>0</v>
      </c>
      <c r="K25" s="56">
        <f>SUM(L25)</f>
        <v>135</v>
      </c>
      <c r="L25" s="216">
        <v>135</v>
      </c>
      <c r="M25" s="216">
        <v>0</v>
      </c>
      <c r="N25" s="217"/>
      <c r="O25" s="217"/>
      <c r="P25" s="169"/>
      <c r="Q25" s="169"/>
      <c r="R25" s="169"/>
      <c r="S25" s="169"/>
      <c r="T25" s="36" t="s">
        <v>135</v>
      </c>
      <c r="U25" s="279" t="s">
        <v>136</v>
      </c>
      <c r="V25" s="262">
        <v>0</v>
      </c>
      <c r="W25" s="262">
        <f t="shared" si="7"/>
        <v>487.54</v>
      </c>
    </row>
    <row r="26" spans="1:23" s="41" customFormat="1" ht="45" customHeight="1">
      <c r="A26" s="32" t="s">
        <v>38</v>
      </c>
      <c r="B26" s="128" t="s">
        <v>70</v>
      </c>
      <c r="C26" s="225" t="s">
        <v>83</v>
      </c>
      <c r="D26" s="172">
        <v>3850</v>
      </c>
      <c r="E26" s="172">
        <v>3850</v>
      </c>
      <c r="F26" s="56">
        <f>SUM(G26:K26)</f>
        <v>1.9</v>
      </c>
      <c r="G26" s="172">
        <v>0</v>
      </c>
      <c r="H26" s="172">
        <v>0</v>
      </c>
      <c r="I26" s="172">
        <v>0</v>
      </c>
      <c r="J26" s="172">
        <v>0</v>
      </c>
      <c r="K26" s="56">
        <f>SUM(L26:M26)</f>
        <v>1.9</v>
      </c>
      <c r="L26" s="172">
        <v>1.9</v>
      </c>
      <c r="M26" s="172">
        <v>0</v>
      </c>
      <c r="N26" s="172"/>
      <c r="O26" s="172"/>
      <c r="P26" s="169"/>
      <c r="Q26" s="169"/>
      <c r="R26" s="169"/>
      <c r="S26" s="169"/>
      <c r="T26" s="36">
        <v>0</v>
      </c>
      <c r="U26" s="279" t="s">
        <v>137</v>
      </c>
      <c r="V26" s="262">
        <v>0</v>
      </c>
      <c r="W26" s="262">
        <f>L26</f>
        <v>1.9</v>
      </c>
    </row>
    <row r="27" spans="1:23" s="43" customFormat="1" ht="29.25" customHeight="1" hidden="1">
      <c r="A27" s="104" t="s">
        <v>43</v>
      </c>
      <c r="B27" s="83" t="s">
        <v>44</v>
      </c>
      <c r="C27" s="228"/>
      <c r="D27" s="85">
        <f>SUM(D28+D29)</f>
        <v>0</v>
      </c>
      <c r="E27" s="85">
        <f aca="true" t="shared" si="9" ref="E27:S27">SUM(E28+E29)</f>
        <v>0</v>
      </c>
      <c r="F27" s="85">
        <f t="shared" si="9"/>
        <v>0</v>
      </c>
      <c r="G27" s="85">
        <f t="shared" si="9"/>
        <v>0</v>
      </c>
      <c r="H27" s="85">
        <f t="shared" si="9"/>
        <v>0</v>
      </c>
      <c r="I27" s="85">
        <f t="shared" si="9"/>
        <v>0</v>
      </c>
      <c r="J27" s="85">
        <f t="shared" si="9"/>
        <v>0</v>
      </c>
      <c r="K27" s="85">
        <f t="shared" si="9"/>
        <v>0</v>
      </c>
      <c r="L27" s="85">
        <f t="shared" si="9"/>
        <v>0</v>
      </c>
      <c r="M27" s="85">
        <f t="shared" si="9"/>
        <v>0</v>
      </c>
      <c r="N27" s="85">
        <f t="shared" si="9"/>
        <v>0</v>
      </c>
      <c r="O27" s="85">
        <f t="shared" si="9"/>
        <v>0</v>
      </c>
      <c r="P27" s="120">
        <f t="shared" si="9"/>
        <v>0</v>
      </c>
      <c r="Q27" s="120">
        <f t="shared" si="9"/>
        <v>0</v>
      </c>
      <c r="R27" s="120">
        <f t="shared" si="9"/>
        <v>0</v>
      </c>
      <c r="S27" s="120">
        <f t="shared" si="9"/>
        <v>0</v>
      </c>
      <c r="T27" s="36"/>
      <c r="V27" s="269"/>
      <c r="W27" s="262">
        <f t="shared" si="7"/>
        <v>0</v>
      </c>
    </row>
    <row r="28" spans="1:23" s="43" customFormat="1" ht="29.25" customHeight="1" hidden="1">
      <c r="A28" s="55" t="s">
        <v>22</v>
      </c>
      <c r="B28" s="131" t="s">
        <v>23</v>
      </c>
      <c r="C28" s="229"/>
      <c r="D28" s="164">
        <v>0</v>
      </c>
      <c r="E28" s="164">
        <v>0</v>
      </c>
      <c r="F28" s="164">
        <v>0</v>
      </c>
      <c r="G28" s="164">
        <v>0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4">
        <v>0</v>
      </c>
      <c r="O28" s="164">
        <v>0</v>
      </c>
      <c r="P28" s="165">
        <v>0</v>
      </c>
      <c r="Q28" s="165">
        <v>0</v>
      </c>
      <c r="R28" s="165">
        <v>0</v>
      </c>
      <c r="S28" s="165">
        <v>0</v>
      </c>
      <c r="T28" s="36"/>
      <c r="V28" s="269"/>
      <c r="W28" s="262">
        <f t="shared" si="7"/>
        <v>0</v>
      </c>
    </row>
    <row r="29" spans="1:23" s="40" customFormat="1" ht="16.5" customHeight="1" hidden="1">
      <c r="A29" s="98" t="s">
        <v>26</v>
      </c>
      <c r="B29" s="132" t="s">
        <v>35</v>
      </c>
      <c r="C29" s="230"/>
      <c r="D29" s="176">
        <f>SUM(D30)</f>
        <v>0</v>
      </c>
      <c r="E29" s="176">
        <f>SUM(E30)</f>
        <v>0</v>
      </c>
      <c r="F29" s="81">
        <f>SUM(G29:K29)</f>
        <v>0</v>
      </c>
      <c r="G29" s="176">
        <f>SUM(G30)</f>
        <v>0</v>
      </c>
      <c r="H29" s="176">
        <f>SUM(H30)</f>
        <v>0</v>
      </c>
      <c r="I29" s="176">
        <f>SUM(I30)</f>
        <v>0</v>
      </c>
      <c r="J29" s="176">
        <f>SUM(J30)</f>
        <v>0</v>
      </c>
      <c r="K29" s="81">
        <f>SUM(L29:M29)</f>
        <v>0</v>
      </c>
      <c r="L29" s="176">
        <f aca="true" t="shared" si="10" ref="L29:S29">SUM(L30)</f>
        <v>0</v>
      </c>
      <c r="M29" s="176">
        <f t="shared" si="10"/>
        <v>0</v>
      </c>
      <c r="N29" s="176">
        <f t="shared" si="10"/>
        <v>0</v>
      </c>
      <c r="O29" s="176">
        <f t="shared" si="10"/>
        <v>0</v>
      </c>
      <c r="P29" s="177">
        <f t="shared" si="10"/>
        <v>0</v>
      </c>
      <c r="Q29" s="177">
        <f t="shared" si="10"/>
        <v>0</v>
      </c>
      <c r="R29" s="177">
        <f t="shared" si="10"/>
        <v>0</v>
      </c>
      <c r="S29" s="177">
        <f t="shared" si="10"/>
        <v>0</v>
      </c>
      <c r="T29" s="36"/>
      <c r="V29" s="268"/>
      <c r="W29" s="262">
        <f t="shared" si="7"/>
        <v>0</v>
      </c>
    </row>
    <row r="30" spans="1:23" s="44" customFormat="1" ht="1.5" customHeight="1">
      <c r="A30" s="66" t="s">
        <v>36</v>
      </c>
      <c r="B30" s="133" t="s">
        <v>95</v>
      </c>
      <c r="C30" s="231" t="s">
        <v>96</v>
      </c>
      <c r="D30" s="178"/>
      <c r="E30" s="178"/>
      <c r="F30" s="56"/>
      <c r="G30" s="178"/>
      <c r="H30" s="178"/>
      <c r="I30" s="178"/>
      <c r="J30" s="178"/>
      <c r="K30" s="56"/>
      <c r="L30" s="178"/>
      <c r="M30" s="178"/>
      <c r="N30" s="179"/>
      <c r="O30" s="179"/>
      <c r="P30" s="180"/>
      <c r="Q30" s="180"/>
      <c r="R30" s="180"/>
      <c r="S30" s="180"/>
      <c r="T30" s="36"/>
      <c r="V30" s="270"/>
      <c r="W30" s="262">
        <f t="shared" si="7"/>
        <v>0</v>
      </c>
    </row>
    <row r="31" spans="1:23" s="45" customFormat="1" ht="24" customHeight="1">
      <c r="A31" s="104">
        <v>2</v>
      </c>
      <c r="B31" s="83" t="s">
        <v>45</v>
      </c>
      <c r="C31" s="228"/>
      <c r="D31" s="85">
        <f>SUM(D35+D34+D32)</f>
        <v>164.18</v>
      </c>
      <c r="E31" s="85">
        <f aca="true" t="shared" si="11" ref="E31:S31">SUM(E35+E34+E32)</f>
        <v>180.44</v>
      </c>
      <c r="F31" s="85">
        <f t="shared" si="11"/>
        <v>122.4</v>
      </c>
      <c r="G31" s="85">
        <f t="shared" si="11"/>
        <v>0</v>
      </c>
      <c r="H31" s="85">
        <f t="shared" si="11"/>
        <v>0</v>
      </c>
      <c r="I31" s="85">
        <f t="shared" si="11"/>
        <v>0</v>
      </c>
      <c r="J31" s="85">
        <f t="shared" si="11"/>
        <v>0</v>
      </c>
      <c r="K31" s="85">
        <f t="shared" si="11"/>
        <v>122.4</v>
      </c>
      <c r="L31" s="85">
        <f t="shared" si="11"/>
        <v>122.4</v>
      </c>
      <c r="M31" s="85">
        <f t="shared" si="11"/>
        <v>0</v>
      </c>
      <c r="N31" s="85">
        <f t="shared" si="11"/>
        <v>0</v>
      </c>
      <c r="O31" s="85">
        <f t="shared" si="11"/>
        <v>0</v>
      </c>
      <c r="P31" s="120">
        <f t="shared" si="11"/>
        <v>0</v>
      </c>
      <c r="Q31" s="120">
        <f t="shared" si="11"/>
        <v>0</v>
      </c>
      <c r="R31" s="120">
        <f t="shared" si="11"/>
        <v>0</v>
      </c>
      <c r="S31" s="120">
        <f t="shared" si="11"/>
        <v>0</v>
      </c>
      <c r="T31" s="36"/>
      <c r="V31" s="271"/>
      <c r="W31" s="262"/>
    </row>
    <row r="32" spans="1:23" s="40" customFormat="1" ht="12.75" customHeight="1">
      <c r="A32" s="55" t="s">
        <v>22</v>
      </c>
      <c r="B32" s="131" t="s">
        <v>23</v>
      </c>
      <c r="C32" s="229"/>
      <c r="D32" s="164">
        <f>SUM(D33)</f>
        <v>164.18</v>
      </c>
      <c r="E32" s="164">
        <f aca="true" t="shared" si="12" ref="E32:S32">SUM(E33)</f>
        <v>180.44</v>
      </c>
      <c r="F32" s="164">
        <f t="shared" si="12"/>
        <v>122.4</v>
      </c>
      <c r="G32" s="164">
        <f t="shared" si="12"/>
        <v>0</v>
      </c>
      <c r="H32" s="164">
        <f t="shared" si="12"/>
        <v>0</v>
      </c>
      <c r="I32" s="164">
        <f t="shared" si="12"/>
        <v>0</v>
      </c>
      <c r="J32" s="164">
        <f t="shared" si="12"/>
        <v>0</v>
      </c>
      <c r="K32" s="164">
        <f t="shared" si="12"/>
        <v>122.4</v>
      </c>
      <c r="L32" s="164">
        <f t="shared" si="12"/>
        <v>122.4</v>
      </c>
      <c r="M32" s="164">
        <f t="shared" si="12"/>
        <v>0</v>
      </c>
      <c r="N32" s="164">
        <f t="shared" si="12"/>
        <v>0</v>
      </c>
      <c r="O32" s="164">
        <f t="shared" si="12"/>
        <v>0</v>
      </c>
      <c r="P32" s="165">
        <f t="shared" si="12"/>
        <v>0</v>
      </c>
      <c r="Q32" s="165">
        <f t="shared" si="12"/>
        <v>0</v>
      </c>
      <c r="R32" s="165">
        <f t="shared" si="12"/>
        <v>0</v>
      </c>
      <c r="S32" s="165">
        <f t="shared" si="12"/>
        <v>0</v>
      </c>
      <c r="T32" s="36"/>
      <c r="V32" s="268"/>
      <c r="W32" s="262"/>
    </row>
    <row r="33" spans="1:23" s="40" customFormat="1" ht="53.25" customHeight="1">
      <c r="A33" s="280" t="s">
        <v>30</v>
      </c>
      <c r="B33" s="134" t="s">
        <v>75</v>
      </c>
      <c r="C33" s="232" t="s">
        <v>84</v>
      </c>
      <c r="D33" s="167">
        <v>164.18</v>
      </c>
      <c r="E33" s="167">
        <v>180.44</v>
      </c>
      <c r="F33" s="56">
        <f>SUM(G33:K33)</f>
        <v>122.4</v>
      </c>
      <c r="G33" s="167">
        <v>0</v>
      </c>
      <c r="H33" s="167">
        <v>0</v>
      </c>
      <c r="I33" s="167">
        <v>0</v>
      </c>
      <c r="J33" s="167">
        <v>0</v>
      </c>
      <c r="K33" s="56">
        <f>SUM(L33:M33)</f>
        <v>122.4</v>
      </c>
      <c r="L33" s="167">
        <v>122.4</v>
      </c>
      <c r="M33" s="167">
        <v>0</v>
      </c>
      <c r="N33" s="166"/>
      <c r="O33" s="166"/>
      <c r="P33" s="218"/>
      <c r="Q33" s="219"/>
      <c r="R33" s="220"/>
      <c r="S33" s="220"/>
      <c r="T33" s="36" t="s">
        <v>143</v>
      </c>
      <c r="U33" s="283" t="s">
        <v>138</v>
      </c>
      <c r="V33" s="282">
        <v>58.12</v>
      </c>
      <c r="W33" s="262">
        <f t="shared" si="7"/>
        <v>122.32</v>
      </c>
    </row>
    <row r="34" spans="1:23" s="40" customFormat="1" ht="13.5" customHeight="1">
      <c r="A34" s="107" t="s">
        <v>24</v>
      </c>
      <c r="B34" s="135" t="s">
        <v>46</v>
      </c>
      <c r="C34" s="233"/>
      <c r="D34" s="170">
        <v>0</v>
      </c>
      <c r="E34" s="170">
        <v>0</v>
      </c>
      <c r="F34" s="79">
        <f>SUM(G34:K34)</f>
        <v>0</v>
      </c>
      <c r="G34" s="170">
        <v>0</v>
      </c>
      <c r="H34" s="170">
        <v>0</v>
      </c>
      <c r="I34" s="170">
        <v>0</v>
      </c>
      <c r="J34" s="170">
        <v>0</v>
      </c>
      <c r="K34" s="79">
        <f>SUM(L34:M34)</f>
        <v>0</v>
      </c>
      <c r="L34" s="170">
        <v>0</v>
      </c>
      <c r="M34" s="170">
        <v>0</v>
      </c>
      <c r="N34" s="170">
        <v>0</v>
      </c>
      <c r="O34" s="170">
        <v>0</v>
      </c>
      <c r="P34" s="171">
        <v>0</v>
      </c>
      <c r="Q34" s="171">
        <v>0</v>
      </c>
      <c r="R34" s="171">
        <v>0</v>
      </c>
      <c r="S34" s="171">
        <v>0</v>
      </c>
      <c r="T34" s="36"/>
      <c r="V34" s="268"/>
      <c r="W34" s="262"/>
    </row>
    <row r="35" spans="1:23" s="40" customFormat="1" ht="20.25" customHeight="1">
      <c r="A35" s="98" t="s">
        <v>26</v>
      </c>
      <c r="B35" s="132" t="s">
        <v>35</v>
      </c>
      <c r="C35" s="230"/>
      <c r="D35" s="176">
        <v>0</v>
      </c>
      <c r="E35" s="176">
        <v>0</v>
      </c>
      <c r="F35" s="81">
        <f>SUM(G35:J35)</f>
        <v>0</v>
      </c>
      <c r="G35" s="176">
        <v>0</v>
      </c>
      <c r="H35" s="176">
        <v>0</v>
      </c>
      <c r="I35" s="176">
        <v>0</v>
      </c>
      <c r="J35" s="176">
        <v>0</v>
      </c>
      <c r="K35" s="81">
        <f>SUM(L35:M35)</f>
        <v>0</v>
      </c>
      <c r="L35" s="176">
        <v>0</v>
      </c>
      <c r="M35" s="176">
        <v>0</v>
      </c>
      <c r="N35" s="176">
        <v>0</v>
      </c>
      <c r="O35" s="176">
        <v>0</v>
      </c>
      <c r="P35" s="177">
        <v>0</v>
      </c>
      <c r="Q35" s="177">
        <v>0</v>
      </c>
      <c r="R35" s="177">
        <v>0</v>
      </c>
      <c r="S35" s="177">
        <v>0</v>
      </c>
      <c r="T35" s="36"/>
      <c r="V35" s="268"/>
      <c r="W35" s="262"/>
    </row>
    <row r="36" spans="1:23" s="45" customFormat="1" ht="21.75" customHeight="1">
      <c r="A36" s="105">
        <v>3</v>
      </c>
      <c r="B36" s="83" t="s">
        <v>47</v>
      </c>
      <c r="C36" s="228"/>
      <c r="D36" s="85">
        <f>SUM(D41+D37)</f>
        <v>330</v>
      </c>
      <c r="E36" s="85">
        <f aca="true" t="shared" si="13" ref="E36:S36">SUM(E41+E37)</f>
        <v>330</v>
      </c>
      <c r="F36" s="85">
        <f t="shared" si="13"/>
        <v>40</v>
      </c>
      <c r="G36" s="85">
        <f t="shared" si="13"/>
        <v>0</v>
      </c>
      <c r="H36" s="85">
        <f t="shared" si="13"/>
        <v>0</v>
      </c>
      <c r="I36" s="85">
        <f t="shared" si="13"/>
        <v>0</v>
      </c>
      <c r="J36" s="85">
        <f t="shared" si="13"/>
        <v>0</v>
      </c>
      <c r="K36" s="85">
        <f t="shared" si="13"/>
        <v>40</v>
      </c>
      <c r="L36" s="85">
        <f t="shared" si="13"/>
        <v>40</v>
      </c>
      <c r="M36" s="85">
        <f t="shared" si="13"/>
        <v>0</v>
      </c>
      <c r="N36" s="85">
        <f t="shared" si="13"/>
        <v>0</v>
      </c>
      <c r="O36" s="85">
        <f t="shared" si="13"/>
        <v>0</v>
      </c>
      <c r="P36" s="120">
        <f t="shared" si="13"/>
        <v>0</v>
      </c>
      <c r="Q36" s="120">
        <f t="shared" si="13"/>
        <v>0</v>
      </c>
      <c r="R36" s="120">
        <f t="shared" si="13"/>
        <v>0</v>
      </c>
      <c r="S36" s="120">
        <f t="shared" si="13"/>
        <v>0</v>
      </c>
      <c r="T36" s="36"/>
      <c r="V36" s="271"/>
      <c r="W36" s="262"/>
    </row>
    <row r="37" spans="1:23" s="40" customFormat="1" ht="14.25" customHeight="1">
      <c r="A37" s="55" t="s">
        <v>22</v>
      </c>
      <c r="B37" s="131" t="s">
        <v>23</v>
      </c>
      <c r="C37" s="229"/>
      <c r="D37" s="164">
        <v>0</v>
      </c>
      <c r="E37" s="164">
        <v>0</v>
      </c>
      <c r="F37" s="164">
        <v>0</v>
      </c>
      <c r="G37" s="164">
        <v>0</v>
      </c>
      <c r="H37" s="164">
        <v>0</v>
      </c>
      <c r="I37" s="164">
        <v>0</v>
      </c>
      <c r="J37" s="164">
        <v>0</v>
      </c>
      <c r="K37" s="164">
        <v>0</v>
      </c>
      <c r="L37" s="164">
        <v>0</v>
      </c>
      <c r="M37" s="164">
        <v>0</v>
      </c>
      <c r="N37" s="164">
        <v>0</v>
      </c>
      <c r="O37" s="164">
        <v>0</v>
      </c>
      <c r="P37" s="165">
        <v>0</v>
      </c>
      <c r="Q37" s="165">
        <v>0</v>
      </c>
      <c r="R37" s="165">
        <v>0</v>
      </c>
      <c r="S37" s="165">
        <v>0</v>
      </c>
      <c r="T37" s="36"/>
      <c r="V37" s="268"/>
      <c r="W37" s="262"/>
    </row>
    <row r="38" spans="1:23" s="40" customFormat="1" ht="12.75" customHeight="1">
      <c r="A38" s="107" t="s">
        <v>24</v>
      </c>
      <c r="B38" s="135" t="s">
        <v>46</v>
      </c>
      <c r="C38" s="234"/>
      <c r="D38" s="170">
        <f>SUM(D39:D40)</f>
        <v>0</v>
      </c>
      <c r="E38" s="170">
        <f>SUM(E39:E40)</f>
        <v>0</v>
      </c>
      <c r="F38" s="79">
        <f>SUM(G38:K38)</f>
        <v>0</v>
      </c>
      <c r="G38" s="170">
        <f>SUM(G39:G40)</f>
        <v>0</v>
      </c>
      <c r="H38" s="170">
        <f>SUM(H39:H40)</f>
        <v>0</v>
      </c>
      <c r="I38" s="170">
        <f>SUM(I39:I40)</f>
        <v>0</v>
      </c>
      <c r="J38" s="170">
        <f>SUM(J39:J40)</f>
        <v>0</v>
      </c>
      <c r="K38" s="79">
        <f>SUM(L38:M38)</f>
        <v>0</v>
      </c>
      <c r="L38" s="170">
        <f aca="true" t="shared" si="14" ref="L38:S38">SUM(L39:L40)</f>
        <v>0</v>
      </c>
      <c r="M38" s="170">
        <f t="shared" si="14"/>
        <v>0</v>
      </c>
      <c r="N38" s="170">
        <f t="shared" si="14"/>
        <v>0</v>
      </c>
      <c r="O38" s="170">
        <f t="shared" si="14"/>
        <v>0</v>
      </c>
      <c r="P38" s="171">
        <f t="shared" si="14"/>
        <v>0</v>
      </c>
      <c r="Q38" s="171">
        <f t="shared" si="14"/>
        <v>0</v>
      </c>
      <c r="R38" s="171">
        <f t="shared" si="14"/>
        <v>0</v>
      </c>
      <c r="S38" s="171">
        <f t="shared" si="14"/>
        <v>0</v>
      </c>
      <c r="T38" s="36"/>
      <c r="V38" s="268"/>
      <c r="W38" s="262"/>
    </row>
    <row r="39" spans="1:23" s="41" customFormat="1" ht="3" customHeight="1">
      <c r="A39" s="33" t="s">
        <v>33</v>
      </c>
      <c r="B39" s="136"/>
      <c r="C39" s="227"/>
      <c r="D39" s="215"/>
      <c r="E39" s="215"/>
      <c r="F39" s="56"/>
      <c r="G39" s="215"/>
      <c r="H39" s="215"/>
      <c r="I39" s="215"/>
      <c r="J39" s="215"/>
      <c r="K39" s="56"/>
      <c r="L39" s="215"/>
      <c r="M39" s="215"/>
      <c r="N39" s="181"/>
      <c r="O39" s="181"/>
      <c r="P39" s="221"/>
      <c r="Q39" s="169"/>
      <c r="R39" s="169"/>
      <c r="S39" s="169"/>
      <c r="T39" s="36"/>
      <c r="V39" s="262"/>
      <c r="W39" s="262">
        <f t="shared" si="7"/>
        <v>0</v>
      </c>
    </row>
    <row r="40" spans="1:23" s="41" customFormat="1" ht="0.75" customHeight="1">
      <c r="A40" s="33"/>
      <c r="B40" s="137"/>
      <c r="C40" s="227"/>
      <c r="D40" s="215"/>
      <c r="E40" s="215"/>
      <c r="F40" s="56"/>
      <c r="G40" s="215"/>
      <c r="H40" s="215"/>
      <c r="I40" s="215"/>
      <c r="J40" s="215"/>
      <c r="K40" s="56"/>
      <c r="L40" s="215"/>
      <c r="M40" s="215"/>
      <c r="N40" s="181"/>
      <c r="O40" s="181"/>
      <c r="P40" s="221"/>
      <c r="Q40" s="169"/>
      <c r="R40" s="169"/>
      <c r="S40" s="169"/>
      <c r="T40" s="36"/>
      <c r="V40" s="262"/>
      <c r="W40" s="262">
        <f t="shared" si="7"/>
        <v>0</v>
      </c>
    </row>
    <row r="41" spans="1:23" s="40" customFormat="1" ht="28.5" customHeight="1">
      <c r="A41" s="100" t="s">
        <v>26</v>
      </c>
      <c r="B41" s="138" t="s">
        <v>35</v>
      </c>
      <c r="C41" s="235"/>
      <c r="D41" s="182">
        <f aca="true" t="shared" si="15" ref="D41:S41">SUM(D42:D44)</f>
        <v>330</v>
      </c>
      <c r="E41" s="182">
        <f t="shared" si="15"/>
        <v>330</v>
      </c>
      <c r="F41" s="182">
        <f t="shared" si="15"/>
        <v>40</v>
      </c>
      <c r="G41" s="182">
        <f t="shared" si="15"/>
        <v>0</v>
      </c>
      <c r="H41" s="182">
        <f t="shared" si="15"/>
        <v>0</v>
      </c>
      <c r="I41" s="182">
        <f t="shared" si="15"/>
        <v>0</v>
      </c>
      <c r="J41" s="182">
        <f t="shared" si="15"/>
        <v>0</v>
      </c>
      <c r="K41" s="182">
        <f t="shared" si="15"/>
        <v>40</v>
      </c>
      <c r="L41" s="182">
        <f t="shared" si="15"/>
        <v>40</v>
      </c>
      <c r="M41" s="182">
        <f t="shared" si="15"/>
        <v>0</v>
      </c>
      <c r="N41" s="182">
        <f t="shared" si="15"/>
        <v>0</v>
      </c>
      <c r="O41" s="182">
        <f t="shared" si="15"/>
        <v>0</v>
      </c>
      <c r="P41" s="183">
        <f t="shared" si="15"/>
        <v>0</v>
      </c>
      <c r="Q41" s="183">
        <f t="shared" si="15"/>
        <v>0</v>
      </c>
      <c r="R41" s="183">
        <f t="shared" si="15"/>
        <v>0</v>
      </c>
      <c r="S41" s="183">
        <f t="shared" si="15"/>
        <v>0</v>
      </c>
      <c r="T41" s="36"/>
      <c r="V41" s="268"/>
      <c r="W41" s="262"/>
    </row>
    <row r="42" spans="1:23" s="40" customFormat="1" ht="88.5" customHeight="1">
      <c r="A42" s="67" t="s">
        <v>36</v>
      </c>
      <c r="B42" s="139" t="s">
        <v>90</v>
      </c>
      <c r="C42" s="255" t="s">
        <v>108</v>
      </c>
      <c r="D42" s="184">
        <v>100</v>
      </c>
      <c r="E42" s="184">
        <v>100</v>
      </c>
      <c r="F42" s="68">
        <f>SUM(G42:K42)</f>
        <v>20</v>
      </c>
      <c r="G42" s="184">
        <v>0</v>
      </c>
      <c r="H42" s="184">
        <v>0</v>
      </c>
      <c r="I42" s="184">
        <v>0</v>
      </c>
      <c r="J42" s="184">
        <v>0</v>
      </c>
      <c r="K42" s="69">
        <f>SUM(L42:M42)</f>
        <v>20</v>
      </c>
      <c r="L42" s="184">
        <v>20</v>
      </c>
      <c r="M42" s="184">
        <v>0</v>
      </c>
      <c r="N42" s="185"/>
      <c r="O42" s="185"/>
      <c r="P42" s="186"/>
      <c r="Q42" s="123"/>
      <c r="R42" s="123"/>
      <c r="S42" s="123"/>
      <c r="T42" s="36">
        <v>0</v>
      </c>
      <c r="U42" s="281" t="s">
        <v>139</v>
      </c>
      <c r="V42" s="282">
        <v>0</v>
      </c>
      <c r="W42" s="262">
        <f>E42-V42</f>
        <v>100</v>
      </c>
    </row>
    <row r="43" spans="1:23" s="40" customFormat="1" ht="45" customHeight="1">
      <c r="A43" s="67" t="s">
        <v>37</v>
      </c>
      <c r="B43" s="140" t="s">
        <v>116</v>
      </c>
      <c r="C43" s="254" t="s">
        <v>109</v>
      </c>
      <c r="D43" s="187">
        <v>30</v>
      </c>
      <c r="E43" s="187">
        <v>30</v>
      </c>
      <c r="F43" s="68">
        <f>SUM(G43:K43)</f>
        <v>10</v>
      </c>
      <c r="G43" s="187">
        <v>0</v>
      </c>
      <c r="H43" s="187">
        <v>0</v>
      </c>
      <c r="I43" s="187">
        <v>0</v>
      </c>
      <c r="J43" s="187">
        <v>0</v>
      </c>
      <c r="K43" s="68">
        <f>SUM(L43:M43)</f>
        <v>10</v>
      </c>
      <c r="L43" s="187">
        <v>10</v>
      </c>
      <c r="M43" s="187">
        <v>0</v>
      </c>
      <c r="N43" s="185"/>
      <c r="O43" s="185"/>
      <c r="P43" s="186"/>
      <c r="Q43" s="123"/>
      <c r="R43" s="123"/>
      <c r="S43" s="123"/>
      <c r="T43" s="36">
        <v>0</v>
      </c>
      <c r="U43" s="281" t="s">
        <v>140</v>
      </c>
      <c r="V43" s="282">
        <v>0</v>
      </c>
      <c r="W43" s="262">
        <f t="shared" si="7"/>
        <v>30</v>
      </c>
    </row>
    <row r="44" spans="1:23" s="40" customFormat="1" ht="51" customHeight="1">
      <c r="A44" s="67" t="s">
        <v>38</v>
      </c>
      <c r="B44" s="141" t="s">
        <v>89</v>
      </c>
      <c r="C44" s="254" t="s">
        <v>109</v>
      </c>
      <c r="D44" s="187">
        <v>200</v>
      </c>
      <c r="E44" s="187">
        <v>200</v>
      </c>
      <c r="F44" s="68">
        <f>SUM(G44:K44)</f>
        <v>10</v>
      </c>
      <c r="G44" s="187">
        <v>0</v>
      </c>
      <c r="H44" s="187">
        <v>0</v>
      </c>
      <c r="I44" s="187">
        <v>0</v>
      </c>
      <c r="J44" s="187">
        <v>0</v>
      </c>
      <c r="K44" s="68">
        <f>SUM(L44:M44)</f>
        <v>10</v>
      </c>
      <c r="L44" s="184">
        <v>10</v>
      </c>
      <c r="M44" s="184">
        <v>0</v>
      </c>
      <c r="N44" s="185"/>
      <c r="O44" s="185"/>
      <c r="P44" s="186"/>
      <c r="Q44" s="123"/>
      <c r="R44" s="123"/>
      <c r="S44" s="123"/>
      <c r="T44" s="36">
        <v>0</v>
      </c>
      <c r="U44" s="281" t="s">
        <v>137</v>
      </c>
      <c r="V44" s="282">
        <v>0</v>
      </c>
      <c r="W44" s="262">
        <f t="shared" si="7"/>
        <v>200</v>
      </c>
    </row>
    <row r="45" spans="1:23" s="46" customFormat="1" ht="58.5" customHeight="1" hidden="1">
      <c r="A45" s="104" t="s">
        <v>48</v>
      </c>
      <c r="B45" s="83" t="s">
        <v>49</v>
      </c>
      <c r="C45" s="228"/>
      <c r="D45" s="85">
        <f>SUM(D46:D48)</f>
        <v>0</v>
      </c>
      <c r="E45" s="85">
        <f aca="true" t="shared" si="16" ref="E45:R45">SUM(E46:E48)</f>
        <v>0</v>
      </c>
      <c r="F45" s="85">
        <f t="shared" si="16"/>
        <v>0</v>
      </c>
      <c r="G45" s="85">
        <f t="shared" si="16"/>
        <v>0</v>
      </c>
      <c r="H45" s="85">
        <f t="shared" si="16"/>
        <v>0</v>
      </c>
      <c r="I45" s="85">
        <f t="shared" si="16"/>
        <v>0</v>
      </c>
      <c r="J45" s="85">
        <f t="shared" si="16"/>
        <v>0</v>
      </c>
      <c r="K45" s="85">
        <f t="shared" si="16"/>
        <v>0</v>
      </c>
      <c r="L45" s="85">
        <f t="shared" si="16"/>
        <v>0</v>
      </c>
      <c r="M45" s="85">
        <f t="shared" si="16"/>
        <v>0</v>
      </c>
      <c r="N45" s="85">
        <f t="shared" si="16"/>
        <v>0</v>
      </c>
      <c r="O45" s="85">
        <f t="shared" si="16"/>
        <v>0</v>
      </c>
      <c r="P45" s="120">
        <f t="shared" si="16"/>
        <v>0</v>
      </c>
      <c r="Q45" s="120">
        <f t="shared" si="16"/>
        <v>0</v>
      </c>
      <c r="R45" s="120">
        <f t="shared" si="16"/>
        <v>0</v>
      </c>
      <c r="S45" s="120">
        <f>SUM(S46:S48)</f>
        <v>0</v>
      </c>
      <c r="T45" s="36"/>
      <c r="V45" s="272"/>
      <c r="W45" s="262">
        <f t="shared" si="7"/>
        <v>0</v>
      </c>
    </row>
    <row r="46" spans="1:23" s="47" customFormat="1" ht="12.75" customHeight="1" hidden="1">
      <c r="A46" s="65" t="s">
        <v>22</v>
      </c>
      <c r="B46" s="142" t="s">
        <v>50</v>
      </c>
      <c r="C46" s="238"/>
      <c r="D46" s="188">
        <v>0</v>
      </c>
      <c r="E46" s="188">
        <v>0</v>
      </c>
      <c r="F46" s="70">
        <f>SUM(G46:K46)</f>
        <v>0</v>
      </c>
      <c r="G46" s="188">
        <v>0</v>
      </c>
      <c r="H46" s="188">
        <v>0</v>
      </c>
      <c r="I46" s="188">
        <v>0</v>
      </c>
      <c r="J46" s="188">
        <v>0</v>
      </c>
      <c r="K46" s="70">
        <f>SUM(L46:M46)</f>
        <v>0</v>
      </c>
      <c r="L46" s="188">
        <v>0</v>
      </c>
      <c r="M46" s="188">
        <v>0</v>
      </c>
      <c r="N46" s="188">
        <v>0</v>
      </c>
      <c r="O46" s="188">
        <v>0</v>
      </c>
      <c r="P46" s="189">
        <v>0</v>
      </c>
      <c r="Q46" s="189">
        <v>0</v>
      </c>
      <c r="R46" s="189">
        <v>0</v>
      </c>
      <c r="S46" s="189">
        <v>0</v>
      </c>
      <c r="T46" s="36"/>
      <c r="V46" s="273"/>
      <c r="W46" s="262">
        <f t="shared" si="7"/>
        <v>0</v>
      </c>
    </row>
    <row r="47" spans="1:23" s="48" customFormat="1" ht="12.75" customHeight="1" hidden="1">
      <c r="A47" s="109" t="s">
        <v>24</v>
      </c>
      <c r="B47" s="143" t="s">
        <v>46</v>
      </c>
      <c r="C47" s="239"/>
      <c r="D47" s="190">
        <v>0</v>
      </c>
      <c r="E47" s="190">
        <v>0</v>
      </c>
      <c r="F47" s="80">
        <f>SUM(G47:K47)</f>
        <v>0</v>
      </c>
      <c r="G47" s="190">
        <v>0</v>
      </c>
      <c r="H47" s="190">
        <v>0</v>
      </c>
      <c r="I47" s="190">
        <v>0</v>
      </c>
      <c r="J47" s="190">
        <v>0</v>
      </c>
      <c r="K47" s="80">
        <f>SUM(L47:M47)</f>
        <v>0</v>
      </c>
      <c r="L47" s="190">
        <v>0</v>
      </c>
      <c r="M47" s="190">
        <v>0</v>
      </c>
      <c r="N47" s="190">
        <v>0</v>
      </c>
      <c r="O47" s="190">
        <v>0</v>
      </c>
      <c r="P47" s="191">
        <v>0</v>
      </c>
      <c r="Q47" s="191">
        <v>0</v>
      </c>
      <c r="R47" s="191">
        <v>0</v>
      </c>
      <c r="S47" s="191">
        <v>0</v>
      </c>
      <c r="T47" s="36"/>
      <c r="V47" s="274"/>
      <c r="W47" s="262">
        <f t="shared" si="7"/>
        <v>0</v>
      </c>
    </row>
    <row r="48" spans="1:23" s="48" customFormat="1" ht="13.5" customHeight="1" hidden="1">
      <c r="A48" s="99" t="s">
        <v>26</v>
      </c>
      <c r="B48" s="138" t="s">
        <v>35</v>
      </c>
      <c r="C48" s="240"/>
      <c r="D48" s="192">
        <f aca="true" t="shared" si="17" ref="D48:S48">SUM(D49)</f>
        <v>0</v>
      </c>
      <c r="E48" s="192">
        <f t="shared" si="17"/>
        <v>0</v>
      </c>
      <c r="F48" s="82">
        <f>SUM(G48:K48)</f>
        <v>0</v>
      </c>
      <c r="G48" s="192">
        <f t="shared" si="17"/>
        <v>0</v>
      </c>
      <c r="H48" s="192">
        <f t="shared" si="17"/>
        <v>0</v>
      </c>
      <c r="I48" s="192">
        <f t="shared" si="17"/>
        <v>0</v>
      </c>
      <c r="J48" s="192">
        <f t="shared" si="17"/>
        <v>0</v>
      </c>
      <c r="K48" s="82">
        <f>SUM(L48:M48)</f>
        <v>0</v>
      </c>
      <c r="L48" s="192">
        <f t="shared" si="17"/>
        <v>0</v>
      </c>
      <c r="M48" s="192">
        <f t="shared" si="17"/>
        <v>0</v>
      </c>
      <c r="N48" s="192">
        <f t="shared" si="17"/>
        <v>0</v>
      </c>
      <c r="O48" s="192">
        <f t="shared" si="17"/>
        <v>0</v>
      </c>
      <c r="P48" s="193">
        <f t="shared" si="17"/>
        <v>0</v>
      </c>
      <c r="Q48" s="193">
        <f t="shared" si="17"/>
        <v>0</v>
      </c>
      <c r="R48" s="193">
        <f t="shared" si="17"/>
        <v>0</v>
      </c>
      <c r="S48" s="193">
        <f t="shared" si="17"/>
        <v>0</v>
      </c>
      <c r="T48" s="36"/>
      <c r="V48" s="274"/>
      <c r="W48" s="262">
        <f t="shared" si="7"/>
        <v>0</v>
      </c>
    </row>
    <row r="49" spans="1:23" ht="6.75" customHeight="1" hidden="1">
      <c r="A49" s="71"/>
      <c r="B49" s="144"/>
      <c r="C49" s="237"/>
      <c r="D49" s="184"/>
      <c r="E49" s="184"/>
      <c r="F49" s="68">
        <f>SUM(G49:K49)</f>
        <v>0</v>
      </c>
      <c r="G49" s="184"/>
      <c r="H49" s="184"/>
      <c r="I49" s="184"/>
      <c r="J49" s="184"/>
      <c r="K49" s="68">
        <f>SUM(L49:M49)</f>
        <v>0</v>
      </c>
      <c r="L49" s="184"/>
      <c r="M49" s="184"/>
      <c r="N49" s="181"/>
      <c r="O49" s="181"/>
      <c r="P49" s="194"/>
      <c r="Q49" s="194"/>
      <c r="R49" s="194"/>
      <c r="S49" s="194"/>
      <c r="T49" s="36"/>
      <c r="V49" s="53"/>
      <c r="W49" s="262">
        <f t="shared" si="7"/>
        <v>0</v>
      </c>
    </row>
    <row r="50" spans="1:23" ht="37.5" customHeight="1">
      <c r="A50" s="104">
        <v>4</v>
      </c>
      <c r="B50" s="83" t="s">
        <v>58</v>
      </c>
      <c r="C50" s="228"/>
      <c r="D50" s="86">
        <f>SUM(D51+D53+D55)</f>
        <v>100</v>
      </c>
      <c r="E50" s="86">
        <f aca="true" t="shared" si="18" ref="E50:S50">SUM(E51+E53+E55)</f>
        <v>100</v>
      </c>
      <c r="F50" s="86">
        <f t="shared" si="18"/>
        <v>20</v>
      </c>
      <c r="G50" s="86">
        <f t="shared" si="18"/>
        <v>0</v>
      </c>
      <c r="H50" s="86">
        <f t="shared" si="18"/>
        <v>0</v>
      </c>
      <c r="I50" s="86">
        <f t="shared" si="18"/>
        <v>0</v>
      </c>
      <c r="J50" s="86">
        <f t="shared" si="18"/>
        <v>0</v>
      </c>
      <c r="K50" s="86">
        <f t="shared" si="18"/>
        <v>20</v>
      </c>
      <c r="L50" s="86">
        <f t="shared" si="18"/>
        <v>20</v>
      </c>
      <c r="M50" s="86">
        <f t="shared" si="18"/>
        <v>0</v>
      </c>
      <c r="N50" s="86">
        <f t="shared" si="18"/>
        <v>0</v>
      </c>
      <c r="O50" s="86">
        <f t="shared" si="18"/>
        <v>0</v>
      </c>
      <c r="P50" s="121">
        <f t="shared" si="18"/>
        <v>0</v>
      </c>
      <c r="Q50" s="121">
        <f t="shared" si="18"/>
        <v>0</v>
      </c>
      <c r="R50" s="121">
        <f t="shared" si="18"/>
        <v>0</v>
      </c>
      <c r="S50" s="121">
        <f t="shared" si="18"/>
        <v>0</v>
      </c>
      <c r="T50" s="36"/>
      <c r="V50" s="53"/>
      <c r="W50" s="262"/>
    </row>
    <row r="51" spans="1:23" ht="29.25" customHeight="1">
      <c r="A51" s="58" t="s">
        <v>22</v>
      </c>
      <c r="B51" s="61" t="s">
        <v>50</v>
      </c>
      <c r="C51" s="238"/>
      <c r="D51" s="62">
        <f>SUM(D52)</f>
        <v>0</v>
      </c>
      <c r="E51" s="62">
        <f aca="true" t="shared" si="19" ref="E51:O51">SUM(E52)</f>
        <v>0</v>
      </c>
      <c r="F51" s="70">
        <f>SUM(G51:K51)</f>
        <v>0</v>
      </c>
      <c r="G51" s="62">
        <f t="shared" si="19"/>
        <v>0</v>
      </c>
      <c r="H51" s="62">
        <f t="shared" si="19"/>
        <v>0</v>
      </c>
      <c r="I51" s="62">
        <f t="shared" si="19"/>
        <v>0</v>
      </c>
      <c r="J51" s="62">
        <f t="shared" si="19"/>
        <v>0</v>
      </c>
      <c r="K51" s="70">
        <f>SUM(L51:M51)</f>
        <v>0</v>
      </c>
      <c r="L51" s="62">
        <f t="shared" si="19"/>
        <v>0</v>
      </c>
      <c r="M51" s="62">
        <f t="shared" si="19"/>
        <v>0</v>
      </c>
      <c r="N51" s="62">
        <f t="shared" si="19"/>
        <v>0</v>
      </c>
      <c r="O51" s="62">
        <f t="shared" si="19"/>
        <v>0</v>
      </c>
      <c r="P51" s="122">
        <f>P52</f>
        <v>0</v>
      </c>
      <c r="Q51" s="122">
        <f>Q52</f>
        <v>0</v>
      </c>
      <c r="R51" s="122">
        <f>R52</f>
        <v>0</v>
      </c>
      <c r="S51" s="122">
        <f>S52</f>
        <v>0</v>
      </c>
      <c r="T51" s="36"/>
      <c r="V51" s="53"/>
      <c r="W51" s="262">
        <f t="shared" si="7"/>
        <v>0</v>
      </c>
    </row>
    <row r="52" spans="1:23" ht="9" customHeight="1">
      <c r="A52" s="52"/>
      <c r="B52" s="145"/>
      <c r="C52" s="236"/>
      <c r="D52" s="184"/>
      <c r="E52" s="184"/>
      <c r="F52" s="68">
        <f>SUM(G52:K52)</f>
        <v>0</v>
      </c>
      <c r="G52" s="184"/>
      <c r="H52" s="184"/>
      <c r="I52" s="73"/>
      <c r="J52" s="73"/>
      <c r="K52" s="68">
        <f>SUM(L52:M52)</f>
        <v>0</v>
      </c>
      <c r="L52" s="195"/>
      <c r="M52" s="195"/>
      <c r="N52" s="196"/>
      <c r="O52" s="196"/>
      <c r="P52" s="123"/>
      <c r="Q52" s="123"/>
      <c r="R52" s="123"/>
      <c r="S52" s="123"/>
      <c r="T52" s="36"/>
      <c r="V52" s="53"/>
      <c r="W52" s="262">
        <f t="shared" si="7"/>
        <v>0</v>
      </c>
    </row>
    <row r="53" spans="1:23" ht="13.5" customHeight="1">
      <c r="A53" s="110" t="s">
        <v>24</v>
      </c>
      <c r="B53" s="146" t="s">
        <v>32</v>
      </c>
      <c r="C53" s="241"/>
      <c r="D53" s="197">
        <f>SUM(D54)</f>
        <v>0</v>
      </c>
      <c r="E53" s="197">
        <f aca="true" t="shared" si="20" ref="E53:S53">SUM(E54)</f>
        <v>0</v>
      </c>
      <c r="F53" s="80">
        <f>SUM(G53:K53)</f>
        <v>0</v>
      </c>
      <c r="G53" s="197">
        <f t="shared" si="20"/>
        <v>0</v>
      </c>
      <c r="H53" s="197">
        <f t="shared" si="20"/>
        <v>0</v>
      </c>
      <c r="I53" s="197">
        <f t="shared" si="20"/>
        <v>0</v>
      </c>
      <c r="J53" s="197">
        <f t="shared" si="20"/>
        <v>0</v>
      </c>
      <c r="K53" s="80">
        <f>SUM(L53:M53)</f>
        <v>0</v>
      </c>
      <c r="L53" s="197">
        <f t="shared" si="20"/>
        <v>0</v>
      </c>
      <c r="M53" s="197">
        <f t="shared" si="20"/>
        <v>0</v>
      </c>
      <c r="N53" s="197">
        <f t="shared" si="20"/>
        <v>0</v>
      </c>
      <c r="O53" s="197">
        <f t="shared" si="20"/>
        <v>0</v>
      </c>
      <c r="P53" s="198">
        <f t="shared" si="20"/>
        <v>0</v>
      </c>
      <c r="Q53" s="198">
        <f t="shared" si="20"/>
        <v>0</v>
      </c>
      <c r="R53" s="198">
        <f t="shared" si="20"/>
        <v>0</v>
      </c>
      <c r="S53" s="198">
        <f t="shared" si="20"/>
        <v>0</v>
      </c>
      <c r="T53" s="36"/>
      <c r="V53" s="53"/>
      <c r="W53" s="262">
        <f t="shared" si="7"/>
        <v>0</v>
      </c>
    </row>
    <row r="54" spans="1:23" ht="5.25" customHeight="1" hidden="1">
      <c r="A54" s="72" t="s">
        <v>33</v>
      </c>
      <c r="B54" s="147"/>
      <c r="C54" s="237"/>
      <c r="D54" s="184"/>
      <c r="E54" s="184"/>
      <c r="F54" s="68">
        <f>SUM(G54:K54)</f>
        <v>0</v>
      </c>
      <c r="G54" s="184"/>
      <c r="H54" s="184"/>
      <c r="I54" s="73"/>
      <c r="J54" s="73"/>
      <c r="K54" s="68">
        <f>SUM(L54:M54)</f>
        <v>0</v>
      </c>
      <c r="L54" s="199"/>
      <c r="M54" s="199"/>
      <c r="N54" s="181"/>
      <c r="O54" s="181"/>
      <c r="P54" s="123"/>
      <c r="Q54" s="123"/>
      <c r="R54" s="123"/>
      <c r="S54" s="123"/>
      <c r="T54" s="36"/>
      <c r="V54" s="53"/>
      <c r="W54" s="262">
        <f t="shared" si="7"/>
        <v>0</v>
      </c>
    </row>
    <row r="55" spans="1:23" ht="24.75" customHeight="1">
      <c r="A55" s="100" t="s">
        <v>26</v>
      </c>
      <c r="B55" s="138" t="s">
        <v>35</v>
      </c>
      <c r="C55" s="235"/>
      <c r="D55" s="182">
        <f aca="true" t="shared" si="21" ref="D55:S55">SUM(D57:D57)</f>
        <v>100</v>
      </c>
      <c r="E55" s="182">
        <f t="shared" si="21"/>
        <v>100</v>
      </c>
      <c r="F55" s="182">
        <f t="shared" si="21"/>
        <v>20</v>
      </c>
      <c r="G55" s="182">
        <f t="shared" si="21"/>
        <v>0</v>
      </c>
      <c r="H55" s="182">
        <f t="shared" si="21"/>
        <v>0</v>
      </c>
      <c r="I55" s="182">
        <f t="shared" si="21"/>
        <v>0</v>
      </c>
      <c r="J55" s="182">
        <f t="shared" si="21"/>
        <v>0</v>
      </c>
      <c r="K55" s="182">
        <f t="shared" si="21"/>
        <v>20</v>
      </c>
      <c r="L55" s="182">
        <f t="shared" si="21"/>
        <v>20</v>
      </c>
      <c r="M55" s="182">
        <f t="shared" si="21"/>
        <v>0</v>
      </c>
      <c r="N55" s="182">
        <f t="shared" si="21"/>
        <v>0</v>
      </c>
      <c r="O55" s="182">
        <f t="shared" si="21"/>
        <v>0</v>
      </c>
      <c r="P55" s="183">
        <f t="shared" si="21"/>
        <v>0</v>
      </c>
      <c r="Q55" s="183">
        <f t="shared" si="21"/>
        <v>0</v>
      </c>
      <c r="R55" s="183">
        <f t="shared" si="21"/>
        <v>0</v>
      </c>
      <c r="S55" s="183">
        <f t="shared" si="21"/>
        <v>0</v>
      </c>
      <c r="T55" s="36"/>
      <c r="V55" s="53"/>
      <c r="W55" s="262"/>
    </row>
    <row r="56" spans="1:23" s="45" customFormat="1" ht="8.25" customHeight="1" hidden="1">
      <c r="A56" s="72" t="s">
        <v>36</v>
      </c>
      <c r="B56" s="144"/>
      <c r="C56" s="237"/>
      <c r="D56" s="184"/>
      <c r="E56" s="184"/>
      <c r="F56" s="68">
        <f>SUM(G56:K56)</f>
        <v>0</v>
      </c>
      <c r="G56" s="184"/>
      <c r="H56" s="184"/>
      <c r="I56" s="73"/>
      <c r="J56" s="73"/>
      <c r="K56" s="68">
        <f>SUM(L56:M56)</f>
        <v>0</v>
      </c>
      <c r="L56" s="199"/>
      <c r="M56" s="199"/>
      <c r="N56" s="181"/>
      <c r="O56" s="181"/>
      <c r="P56" s="123"/>
      <c r="Q56" s="123"/>
      <c r="R56" s="123"/>
      <c r="S56" s="123"/>
      <c r="T56" s="36"/>
      <c r="V56" s="271"/>
      <c r="W56" s="262">
        <f t="shared" si="7"/>
        <v>0</v>
      </c>
    </row>
    <row r="57" spans="1:23" s="45" customFormat="1" ht="33.75" customHeight="1">
      <c r="A57" s="52" t="s">
        <v>36</v>
      </c>
      <c r="B57" s="148" t="s">
        <v>93</v>
      </c>
      <c r="C57" s="236" t="s">
        <v>61</v>
      </c>
      <c r="D57" s="184">
        <v>100</v>
      </c>
      <c r="E57" s="184">
        <v>100</v>
      </c>
      <c r="F57" s="68">
        <f>SUM(G57:K57)</f>
        <v>20</v>
      </c>
      <c r="G57" s="184">
        <v>0</v>
      </c>
      <c r="H57" s="184">
        <v>0</v>
      </c>
      <c r="I57" s="184">
        <v>0</v>
      </c>
      <c r="J57" s="184">
        <v>0</v>
      </c>
      <c r="K57" s="68">
        <f>SUM(L57:M57)</f>
        <v>20</v>
      </c>
      <c r="L57" s="195">
        <v>20</v>
      </c>
      <c r="M57" s="195">
        <v>0</v>
      </c>
      <c r="N57" s="196"/>
      <c r="O57" s="196"/>
      <c r="P57" s="123"/>
      <c r="Q57" s="123"/>
      <c r="R57" s="123"/>
      <c r="S57" s="123"/>
      <c r="T57" s="36">
        <v>0</v>
      </c>
      <c r="U57" s="284" t="s">
        <v>141</v>
      </c>
      <c r="V57" s="271">
        <v>0</v>
      </c>
      <c r="W57" s="262">
        <f t="shared" si="7"/>
        <v>100</v>
      </c>
    </row>
    <row r="58" spans="1:23" s="40" customFormat="1" ht="36.75" customHeight="1">
      <c r="A58" s="104">
        <v>5</v>
      </c>
      <c r="B58" s="87" t="s">
        <v>51</v>
      </c>
      <c r="C58" s="228"/>
      <c r="D58" s="85">
        <f aca="true" t="shared" si="22" ref="D58:S58">SUM(D59+D62+D64)</f>
        <v>476</v>
      </c>
      <c r="E58" s="85">
        <f t="shared" si="22"/>
        <v>539.2</v>
      </c>
      <c r="F58" s="85">
        <f t="shared" si="22"/>
        <v>285.15</v>
      </c>
      <c r="G58" s="85">
        <f t="shared" si="22"/>
        <v>0</v>
      </c>
      <c r="H58" s="85">
        <f t="shared" si="22"/>
        <v>0</v>
      </c>
      <c r="I58" s="85">
        <f t="shared" si="22"/>
        <v>0</v>
      </c>
      <c r="J58" s="85">
        <f t="shared" si="22"/>
        <v>0</v>
      </c>
      <c r="K58" s="85">
        <f t="shared" si="22"/>
        <v>285.15</v>
      </c>
      <c r="L58" s="85">
        <f t="shared" si="22"/>
        <v>285.15</v>
      </c>
      <c r="M58" s="85">
        <f t="shared" si="22"/>
        <v>0</v>
      </c>
      <c r="N58" s="85">
        <f t="shared" si="22"/>
        <v>0</v>
      </c>
      <c r="O58" s="85">
        <f t="shared" si="22"/>
        <v>0</v>
      </c>
      <c r="P58" s="120">
        <f t="shared" si="22"/>
        <v>0</v>
      </c>
      <c r="Q58" s="120">
        <f t="shared" si="22"/>
        <v>0</v>
      </c>
      <c r="R58" s="120">
        <f t="shared" si="22"/>
        <v>0</v>
      </c>
      <c r="S58" s="120">
        <f t="shared" si="22"/>
        <v>0</v>
      </c>
      <c r="T58" s="36"/>
      <c r="V58" s="268"/>
      <c r="W58" s="262"/>
    </row>
    <row r="59" spans="1:23" ht="27" customHeight="1">
      <c r="A59" s="60" t="s">
        <v>22</v>
      </c>
      <c r="B59" s="61" t="s">
        <v>52</v>
      </c>
      <c r="C59" s="238"/>
      <c r="D59" s="62">
        <f aca="true" t="shared" si="23" ref="D59:S59">SUM(D60:D61)</f>
        <v>126</v>
      </c>
      <c r="E59" s="62">
        <f t="shared" si="23"/>
        <v>82</v>
      </c>
      <c r="F59" s="62">
        <f t="shared" si="23"/>
        <v>81.5</v>
      </c>
      <c r="G59" s="62">
        <f t="shared" si="23"/>
        <v>0</v>
      </c>
      <c r="H59" s="62">
        <f t="shared" si="23"/>
        <v>0</v>
      </c>
      <c r="I59" s="62">
        <f t="shared" si="23"/>
        <v>0</v>
      </c>
      <c r="J59" s="62">
        <f t="shared" si="23"/>
        <v>0</v>
      </c>
      <c r="K59" s="62">
        <f t="shared" si="23"/>
        <v>81.5</v>
      </c>
      <c r="L59" s="62">
        <f t="shared" si="23"/>
        <v>81.5</v>
      </c>
      <c r="M59" s="62">
        <f t="shared" si="23"/>
        <v>0</v>
      </c>
      <c r="N59" s="62">
        <f t="shared" si="23"/>
        <v>0</v>
      </c>
      <c r="O59" s="62">
        <f t="shared" si="23"/>
        <v>0</v>
      </c>
      <c r="P59" s="122">
        <f t="shared" si="23"/>
        <v>0</v>
      </c>
      <c r="Q59" s="122">
        <f t="shared" si="23"/>
        <v>0</v>
      </c>
      <c r="R59" s="122">
        <f t="shared" si="23"/>
        <v>0</v>
      </c>
      <c r="S59" s="122">
        <f t="shared" si="23"/>
        <v>0</v>
      </c>
      <c r="T59" s="36"/>
      <c r="V59" s="53"/>
      <c r="W59" s="262"/>
    </row>
    <row r="60" spans="1:23" ht="37.5" customHeight="1">
      <c r="A60" s="71" t="s">
        <v>30</v>
      </c>
      <c r="B60" s="147" t="s">
        <v>100</v>
      </c>
      <c r="C60" s="237" t="s">
        <v>101</v>
      </c>
      <c r="D60" s="184">
        <v>16</v>
      </c>
      <c r="E60" s="184">
        <v>16</v>
      </c>
      <c r="F60" s="73">
        <f>SUM(G60:K60)</f>
        <v>15.5</v>
      </c>
      <c r="G60" s="184">
        <v>0</v>
      </c>
      <c r="H60" s="184">
        <v>0</v>
      </c>
      <c r="I60" s="184">
        <v>0</v>
      </c>
      <c r="J60" s="184">
        <v>0</v>
      </c>
      <c r="K60" s="73">
        <f>SUM(L60:O60)</f>
        <v>15.5</v>
      </c>
      <c r="L60" s="184">
        <v>15.5</v>
      </c>
      <c r="M60" s="187">
        <v>0</v>
      </c>
      <c r="N60" s="181"/>
      <c r="O60" s="181"/>
      <c r="P60" s="123"/>
      <c r="Q60" s="123"/>
      <c r="R60" s="124"/>
      <c r="S60" s="124"/>
      <c r="T60" s="36">
        <v>0</v>
      </c>
      <c r="U60" s="37" t="s">
        <v>142</v>
      </c>
      <c r="V60" s="53">
        <v>0</v>
      </c>
      <c r="W60" s="262">
        <f t="shared" si="7"/>
        <v>16</v>
      </c>
    </row>
    <row r="61" spans="1:23" ht="40.5" customHeight="1">
      <c r="A61" s="266" t="s">
        <v>31</v>
      </c>
      <c r="B61" s="144" t="s">
        <v>91</v>
      </c>
      <c r="C61" s="242" t="s">
        <v>63</v>
      </c>
      <c r="D61" s="184">
        <v>110</v>
      </c>
      <c r="E61" s="184">
        <v>66</v>
      </c>
      <c r="F61" s="68">
        <f>SUM(G61:K61)</f>
        <v>66</v>
      </c>
      <c r="G61" s="184">
        <v>0</v>
      </c>
      <c r="H61" s="184">
        <v>0</v>
      </c>
      <c r="I61" s="184">
        <v>0</v>
      </c>
      <c r="J61" s="184">
        <v>0</v>
      </c>
      <c r="K61" s="68">
        <f>SUM(L61:M61)</f>
        <v>66</v>
      </c>
      <c r="L61" s="184">
        <v>66</v>
      </c>
      <c r="M61" s="184">
        <v>0</v>
      </c>
      <c r="N61" s="200"/>
      <c r="O61" s="181"/>
      <c r="P61" s="123"/>
      <c r="Q61" s="123"/>
      <c r="R61" s="123"/>
      <c r="S61" s="123"/>
      <c r="T61" s="285" t="s">
        <v>144</v>
      </c>
      <c r="U61" s="286" t="s">
        <v>138</v>
      </c>
      <c r="V61" s="53">
        <v>0</v>
      </c>
      <c r="W61" s="262">
        <f t="shared" si="7"/>
        <v>66</v>
      </c>
    </row>
    <row r="62" spans="1:23" ht="37.5" customHeight="1">
      <c r="A62" s="111" t="s">
        <v>24</v>
      </c>
      <c r="B62" s="149" t="s">
        <v>46</v>
      </c>
      <c r="C62" s="243"/>
      <c r="D62" s="201">
        <f aca="true" t="shared" si="24" ref="D62:S62">SUM(D61:D61)</f>
        <v>110</v>
      </c>
      <c r="E62" s="201">
        <f t="shared" si="24"/>
        <v>66</v>
      </c>
      <c r="F62" s="80">
        <f>SUM(G62:K62)</f>
        <v>0</v>
      </c>
      <c r="G62" s="201">
        <f t="shared" si="24"/>
        <v>0</v>
      </c>
      <c r="H62" s="201">
        <f t="shared" si="24"/>
        <v>0</v>
      </c>
      <c r="I62" s="201">
        <f t="shared" si="24"/>
        <v>0</v>
      </c>
      <c r="J62" s="201">
        <f t="shared" si="24"/>
        <v>0</v>
      </c>
      <c r="K62" s="80">
        <f>SUM(L62:M62)</f>
        <v>0</v>
      </c>
      <c r="L62" s="201">
        <v>0</v>
      </c>
      <c r="M62" s="201">
        <f t="shared" si="24"/>
        <v>0</v>
      </c>
      <c r="N62" s="201">
        <f t="shared" si="24"/>
        <v>0</v>
      </c>
      <c r="O62" s="201">
        <f t="shared" si="24"/>
        <v>0</v>
      </c>
      <c r="P62" s="202">
        <f t="shared" si="24"/>
        <v>0</v>
      </c>
      <c r="Q62" s="202">
        <f t="shared" si="24"/>
        <v>0</v>
      </c>
      <c r="R62" s="202">
        <f t="shared" si="24"/>
        <v>0</v>
      </c>
      <c r="S62" s="202">
        <f t="shared" si="24"/>
        <v>0</v>
      </c>
      <c r="T62" s="36"/>
      <c r="V62" s="53"/>
      <c r="W62" s="262"/>
    </row>
    <row r="63" spans="1:23" ht="0.75" customHeight="1">
      <c r="A63" s="74"/>
      <c r="B63" s="163"/>
      <c r="C63" s="244"/>
      <c r="D63" s="203"/>
      <c r="E63" s="203"/>
      <c r="F63" s="68">
        <f>SUM(G63:K63)</f>
        <v>0</v>
      </c>
      <c r="G63" s="203"/>
      <c r="H63" s="203"/>
      <c r="I63" s="203"/>
      <c r="J63" s="203"/>
      <c r="K63" s="68">
        <f>SUM(L63:M63)</f>
        <v>0</v>
      </c>
      <c r="L63" s="203"/>
      <c r="M63" s="203"/>
      <c r="N63" s="203"/>
      <c r="O63" s="203"/>
      <c r="P63" s="204"/>
      <c r="Q63" s="204"/>
      <c r="R63" s="204"/>
      <c r="S63" s="204"/>
      <c r="T63" s="36"/>
      <c r="V63" s="53"/>
      <c r="W63" s="262">
        <f t="shared" si="7"/>
        <v>0</v>
      </c>
    </row>
    <row r="64" spans="1:23" ht="37.5" customHeight="1">
      <c r="A64" s="100" t="s">
        <v>26</v>
      </c>
      <c r="B64" s="150" t="s">
        <v>35</v>
      </c>
      <c r="C64" s="235"/>
      <c r="D64" s="182">
        <f>SUM(D65:D71)</f>
        <v>240</v>
      </c>
      <c r="E64" s="182">
        <f aca="true" t="shared" si="25" ref="E64:S64">SUM(E65:E71)</f>
        <v>391.2</v>
      </c>
      <c r="F64" s="182">
        <f t="shared" si="25"/>
        <v>203.65</v>
      </c>
      <c r="G64" s="182">
        <f t="shared" si="25"/>
        <v>0</v>
      </c>
      <c r="H64" s="182">
        <f t="shared" si="25"/>
        <v>0</v>
      </c>
      <c r="I64" s="182">
        <f t="shared" si="25"/>
        <v>0</v>
      </c>
      <c r="J64" s="182">
        <f t="shared" si="25"/>
        <v>0</v>
      </c>
      <c r="K64" s="182">
        <f t="shared" si="25"/>
        <v>203.65</v>
      </c>
      <c r="L64" s="182">
        <f t="shared" si="25"/>
        <v>203.65</v>
      </c>
      <c r="M64" s="182">
        <f t="shared" si="25"/>
        <v>0</v>
      </c>
      <c r="N64" s="182">
        <f t="shared" si="25"/>
        <v>0</v>
      </c>
      <c r="O64" s="182">
        <f t="shared" si="25"/>
        <v>0</v>
      </c>
      <c r="P64" s="183">
        <f t="shared" si="25"/>
        <v>0</v>
      </c>
      <c r="Q64" s="183">
        <f t="shared" si="25"/>
        <v>0</v>
      </c>
      <c r="R64" s="183">
        <f t="shared" si="25"/>
        <v>0</v>
      </c>
      <c r="S64" s="183">
        <f t="shared" si="25"/>
        <v>0</v>
      </c>
      <c r="T64" s="36"/>
      <c r="V64" s="53"/>
      <c r="W64" s="262"/>
    </row>
    <row r="65" spans="1:23" ht="48.75" customHeight="1">
      <c r="A65" s="71" t="s">
        <v>36</v>
      </c>
      <c r="B65" s="140" t="s">
        <v>111</v>
      </c>
      <c r="C65" s="237" t="s">
        <v>53</v>
      </c>
      <c r="D65" s="199" t="s">
        <v>80</v>
      </c>
      <c r="E65" s="199">
        <v>37.2</v>
      </c>
      <c r="F65" s="68">
        <f>SUM(G65:K65)</f>
        <v>10</v>
      </c>
      <c r="G65" s="199">
        <v>0</v>
      </c>
      <c r="H65" s="199">
        <v>0</v>
      </c>
      <c r="I65" s="199">
        <v>0</v>
      </c>
      <c r="J65" s="199">
        <v>0</v>
      </c>
      <c r="K65" s="68">
        <f>SUM(L65:M65)</f>
        <v>10</v>
      </c>
      <c r="L65" s="199">
        <v>10</v>
      </c>
      <c r="M65" s="199">
        <v>0</v>
      </c>
      <c r="N65" s="168"/>
      <c r="O65" s="168"/>
      <c r="P65" s="123"/>
      <c r="Q65" s="123"/>
      <c r="R65" s="123"/>
      <c r="S65" s="123"/>
      <c r="T65" s="36">
        <v>0</v>
      </c>
      <c r="U65" s="279" t="s">
        <v>141</v>
      </c>
      <c r="V65" s="53">
        <v>0</v>
      </c>
      <c r="W65" s="262">
        <f t="shared" si="7"/>
        <v>37.2</v>
      </c>
    </row>
    <row r="66" spans="1:23" ht="26.25" customHeight="1">
      <c r="A66" s="71" t="s">
        <v>37</v>
      </c>
      <c r="B66" s="144" t="s">
        <v>102</v>
      </c>
      <c r="C66" s="237" t="s">
        <v>64</v>
      </c>
      <c r="D66" s="187">
        <v>60</v>
      </c>
      <c r="E66" s="187">
        <v>60</v>
      </c>
      <c r="F66" s="68">
        <f>SUM(G66:K66)</f>
        <v>10</v>
      </c>
      <c r="G66" s="187">
        <v>0</v>
      </c>
      <c r="H66" s="187">
        <v>0</v>
      </c>
      <c r="I66" s="187">
        <v>0</v>
      </c>
      <c r="J66" s="187">
        <v>0</v>
      </c>
      <c r="K66" s="68">
        <f>SUM(L66:M66)</f>
        <v>10</v>
      </c>
      <c r="L66" s="187">
        <v>10</v>
      </c>
      <c r="M66" s="199">
        <v>0</v>
      </c>
      <c r="N66" s="181"/>
      <c r="O66" s="181"/>
      <c r="P66" s="123"/>
      <c r="Q66" s="123"/>
      <c r="R66" s="123"/>
      <c r="S66" s="123"/>
      <c r="T66" s="36">
        <v>0</v>
      </c>
      <c r="U66" s="279" t="s">
        <v>141</v>
      </c>
      <c r="V66" s="53">
        <v>0</v>
      </c>
      <c r="W66" s="262">
        <f t="shared" si="7"/>
        <v>60</v>
      </c>
    </row>
    <row r="67" spans="1:23" ht="39" customHeight="1">
      <c r="A67" s="71" t="s">
        <v>38</v>
      </c>
      <c r="B67" s="144" t="s">
        <v>162</v>
      </c>
      <c r="C67" s="237" t="s">
        <v>63</v>
      </c>
      <c r="D67" s="187">
        <v>20</v>
      </c>
      <c r="E67" s="187">
        <f>F67</f>
        <v>134</v>
      </c>
      <c r="F67" s="68">
        <f aca="true" t="shared" si="26" ref="F67:F100">SUM(G67:K67)</f>
        <v>134</v>
      </c>
      <c r="G67" s="187">
        <v>0</v>
      </c>
      <c r="H67" s="187">
        <v>0</v>
      </c>
      <c r="I67" s="187">
        <v>0</v>
      </c>
      <c r="J67" s="187">
        <v>0</v>
      </c>
      <c r="K67" s="68">
        <f aca="true" t="shared" si="27" ref="K67:K100">SUM(L67:M67)</f>
        <v>134</v>
      </c>
      <c r="L67" s="187">
        <v>134</v>
      </c>
      <c r="M67" s="199">
        <v>0</v>
      </c>
      <c r="N67" s="181"/>
      <c r="O67" s="181"/>
      <c r="P67" s="123"/>
      <c r="Q67" s="123"/>
      <c r="R67" s="123"/>
      <c r="S67" s="123"/>
      <c r="T67" s="36" t="s">
        <v>145</v>
      </c>
      <c r="U67" s="279" t="s">
        <v>138</v>
      </c>
      <c r="V67" s="53">
        <v>0</v>
      </c>
      <c r="W67" s="262">
        <f t="shared" si="7"/>
        <v>134</v>
      </c>
    </row>
    <row r="68" spans="1:23" s="45" customFormat="1" ht="29.25" customHeight="1">
      <c r="A68" s="71" t="s">
        <v>39</v>
      </c>
      <c r="B68" s="144" t="s">
        <v>67</v>
      </c>
      <c r="C68" s="237" t="s">
        <v>62</v>
      </c>
      <c r="D68" s="187">
        <v>20</v>
      </c>
      <c r="E68" s="187">
        <v>20</v>
      </c>
      <c r="F68" s="68">
        <f t="shared" si="26"/>
        <v>10</v>
      </c>
      <c r="G68" s="187">
        <v>0</v>
      </c>
      <c r="H68" s="187">
        <v>0</v>
      </c>
      <c r="I68" s="187">
        <v>0</v>
      </c>
      <c r="J68" s="187">
        <v>0</v>
      </c>
      <c r="K68" s="68">
        <f t="shared" si="27"/>
        <v>10</v>
      </c>
      <c r="L68" s="187">
        <v>10</v>
      </c>
      <c r="M68" s="199">
        <v>0</v>
      </c>
      <c r="N68" s="181"/>
      <c r="O68" s="181"/>
      <c r="P68" s="123"/>
      <c r="Q68" s="123"/>
      <c r="R68" s="123"/>
      <c r="S68" s="123"/>
      <c r="T68" s="36"/>
      <c r="U68" s="289" t="s">
        <v>141</v>
      </c>
      <c r="V68" s="287"/>
      <c r="W68" s="262">
        <f t="shared" si="7"/>
        <v>20</v>
      </c>
    </row>
    <row r="69" spans="1:23" s="45" customFormat="1" ht="83.25" customHeight="1">
      <c r="A69" s="71" t="s">
        <v>40</v>
      </c>
      <c r="B69" s="144" t="s">
        <v>81</v>
      </c>
      <c r="C69" s="237" t="s">
        <v>68</v>
      </c>
      <c r="D69" s="187">
        <v>20</v>
      </c>
      <c r="E69" s="187">
        <v>20</v>
      </c>
      <c r="F69" s="68">
        <f t="shared" si="26"/>
        <v>10</v>
      </c>
      <c r="G69" s="187">
        <v>0</v>
      </c>
      <c r="H69" s="187">
        <v>0</v>
      </c>
      <c r="I69" s="187">
        <v>0</v>
      </c>
      <c r="J69" s="187">
        <v>0</v>
      </c>
      <c r="K69" s="68">
        <f t="shared" si="27"/>
        <v>10</v>
      </c>
      <c r="L69" s="187">
        <v>10</v>
      </c>
      <c r="M69" s="199">
        <v>0</v>
      </c>
      <c r="N69" s="181"/>
      <c r="O69" s="181"/>
      <c r="P69" s="123"/>
      <c r="Q69" s="123"/>
      <c r="R69" s="123"/>
      <c r="S69" s="124"/>
      <c r="T69" s="36"/>
      <c r="U69" s="289" t="s">
        <v>141</v>
      </c>
      <c r="V69" s="287"/>
      <c r="W69" s="262">
        <f t="shared" si="7"/>
        <v>20</v>
      </c>
    </row>
    <row r="70" spans="1:23" s="45" customFormat="1" ht="37.5" customHeight="1">
      <c r="A70" s="71" t="s">
        <v>41</v>
      </c>
      <c r="B70" s="144" t="s">
        <v>117</v>
      </c>
      <c r="C70" s="254" t="s">
        <v>68</v>
      </c>
      <c r="D70" s="187">
        <v>20</v>
      </c>
      <c r="E70" s="187">
        <v>20</v>
      </c>
      <c r="F70" s="68">
        <f t="shared" si="26"/>
        <v>10</v>
      </c>
      <c r="G70" s="187">
        <v>0</v>
      </c>
      <c r="H70" s="187">
        <v>0</v>
      </c>
      <c r="I70" s="187">
        <v>0</v>
      </c>
      <c r="J70" s="187">
        <v>0</v>
      </c>
      <c r="K70" s="68">
        <f t="shared" si="27"/>
        <v>10</v>
      </c>
      <c r="L70" s="187">
        <v>10</v>
      </c>
      <c r="M70" s="199">
        <v>0</v>
      </c>
      <c r="N70" s="181"/>
      <c r="O70" s="181"/>
      <c r="P70" s="123"/>
      <c r="Q70" s="123"/>
      <c r="R70" s="123"/>
      <c r="S70" s="124"/>
      <c r="T70" s="36"/>
      <c r="U70" s="289" t="s">
        <v>141</v>
      </c>
      <c r="V70" s="287"/>
      <c r="W70" s="262">
        <f t="shared" si="7"/>
        <v>20</v>
      </c>
    </row>
    <row r="71" spans="1:23" s="45" customFormat="1" ht="32.25" customHeight="1">
      <c r="A71" s="71" t="s">
        <v>42</v>
      </c>
      <c r="B71" s="144" t="s">
        <v>92</v>
      </c>
      <c r="C71" s="237" t="s">
        <v>68</v>
      </c>
      <c r="D71" s="187">
        <v>100</v>
      </c>
      <c r="E71" s="187">
        <v>100</v>
      </c>
      <c r="F71" s="68">
        <f t="shared" si="26"/>
        <v>19.65</v>
      </c>
      <c r="G71" s="187">
        <v>0</v>
      </c>
      <c r="H71" s="187">
        <v>0</v>
      </c>
      <c r="I71" s="187">
        <v>0</v>
      </c>
      <c r="J71" s="187">
        <v>0</v>
      </c>
      <c r="K71" s="68">
        <f t="shared" si="27"/>
        <v>19.65</v>
      </c>
      <c r="L71" s="187">
        <v>19.65</v>
      </c>
      <c r="M71" s="199">
        <v>0</v>
      </c>
      <c r="N71" s="181"/>
      <c r="O71" s="181"/>
      <c r="P71" s="123"/>
      <c r="Q71" s="123"/>
      <c r="R71" s="123"/>
      <c r="S71" s="124"/>
      <c r="T71" s="36"/>
      <c r="U71" s="289" t="s">
        <v>146</v>
      </c>
      <c r="V71" s="287"/>
      <c r="W71" s="262">
        <f t="shared" si="7"/>
        <v>100</v>
      </c>
    </row>
    <row r="72" spans="1:23" s="40" customFormat="1" ht="32.25" customHeight="1">
      <c r="A72" s="104">
        <v>6</v>
      </c>
      <c r="B72" s="87" t="s">
        <v>54</v>
      </c>
      <c r="C72" s="228"/>
      <c r="D72" s="85">
        <f>SUM(D75+D74+D73)</f>
        <v>7579</v>
      </c>
      <c r="E72" s="85">
        <f aca="true" t="shared" si="28" ref="E72:S72">SUM(E75+E74+E73)</f>
        <v>7579</v>
      </c>
      <c r="F72" s="85">
        <f t="shared" si="28"/>
        <v>69</v>
      </c>
      <c r="G72" s="85">
        <f t="shared" si="28"/>
        <v>0</v>
      </c>
      <c r="H72" s="85">
        <f t="shared" si="28"/>
        <v>0</v>
      </c>
      <c r="I72" s="85">
        <f t="shared" si="28"/>
        <v>0</v>
      </c>
      <c r="J72" s="85">
        <f t="shared" si="28"/>
        <v>0</v>
      </c>
      <c r="K72" s="85">
        <f t="shared" si="28"/>
        <v>69</v>
      </c>
      <c r="L72" s="85">
        <f t="shared" si="28"/>
        <v>69</v>
      </c>
      <c r="M72" s="85">
        <f t="shared" si="28"/>
        <v>0</v>
      </c>
      <c r="N72" s="85">
        <f t="shared" si="28"/>
        <v>0</v>
      </c>
      <c r="O72" s="85">
        <f t="shared" si="28"/>
        <v>0</v>
      </c>
      <c r="P72" s="120">
        <f t="shared" si="28"/>
        <v>0</v>
      </c>
      <c r="Q72" s="120">
        <f t="shared" si="28"/>
        <v>0</v>
      </c>
      <c r="R72" s="120">
        <f t="shared" si="28"/>
        <v>0</v>
      </c>
      <c r="S72" s="120">
        <f t="shared" si="28"/>
        <v>0</v>
      </c>
      <c r="T72" s="36"/>
      <c r="U72" s="288"/>
      <c r="V72" s="282"/>
      <c r="W72" s="262"/>
    </row>
    <row r="73" spans="1:23" s="40" customFormat="1" ht="12.75" customHeight="1">
      <c r="A73" s="58" t="s">
        <v>22</v>
      </c>
      <c r="B73" s="151" t="s">
        <v>23</v>
      </c>
      <c r="C73" s="238"/>
      <c r="D73" s="62">
        <v>0</v>
      </c>
      <c r="E73" s="62">
        <v>0</v>
      </c>
      <c r="F73" s="70">
        <f t="shared" si="26"/>
        <v>0</v>
      </c>
      <c r="G73" s="62">
        <v>0</v>
      </c>
      <c r="H73" s="62">
        <v>0</v>
      </c>
      <c r="I73" s="62">
        <v>0</v>
      </c>
      <c r="J73" s="62">
        <v>0</v>
      </c>
      <c r="K73" s="70">
        <f t="shared" si="27"/>
        <v>0</v>
      </c>
      <c r="L73" s="62">
        <v>0</v>
      </c>
      <c r="M73" s="62">
        <v>0</v>
      </c>
      <c r="N73" s="62">
        <v>0</v>
      </c>
      <c r="O73" s="62">
        <v>0</v>
      </c>
      <c r="P73" s="122">
        <v>0</v>
      </c>
      <c r="Q73" s="122">
        <v>0</v>
      </c>
      <c r="R73" s="122">
        <v>0</v>
      </c>
      <c r="S73" s="122">
        <v>0</v>
      </c>
      <c r="T73" s="36"/>
      <c r="V73" s="268"/>
      <c r="W73" s="262"/>
    </row>
    <row r="74" spans="1:23" ht="36" customHeight="1">
      <c r="A74" s="111" t="s">
        <v>24</v>
      </c>
      <c r="B74" s="152" t="s">
        <v>32</v>
      </c>
      <c r="C74" s="243"/>
      <c r="D74" s="201"/>
      <c r="E74" s="201"/>
      <c r="F74" s="80">
        <f t="shared" si="26"/>
        <v>0</v>
      </c>
      <c r="G74" s="201"/>
      <c r="H74" s="201"/>
      <c r="I74" s="201"/>
      <c r="J74" s="201"/>
      <c r="K74" s="80">
        <f t="shared" si="27"/>
        <v>0</v>
      </c>
      <c r="L74" s="201"/>
      <c r="M74" s="201"/>
      <c r="N74" s="201"/>
      <c r="O74" s="201"/>
      <c r="P74" s="202"/>
      <c r="Q74" s="202"/>
      <c r="R74" s="202"/>
      <c r="S74" s="202"/>
      <c r="T74" s="36"/>
      <c r="V74" s="53"/>
      <c r="W74" s="262"/>
    </row>
    <row r="75" spans="1:23" ht="36" customHeight="1">
      <c r="A75" s="101" t="s">
        <v>26</v>
      </c>
      <c r="B75" s="153" t="s">
        <v>65</v>
      </c>
      <c r="C75" s="245"/>
      <c r="D75" s="205">
        <f>SUM(D76:D78)</f>
        <v>7579</v>
      </c>
      <c r="E75" s="205">
        <f aca="true" t="shared" si="29" ref="E75:S75">SUM(E76:E78)</f>
        <v>7579</v>
      </c>
      <c r="F75" s="205">
        <f t="shared" si="29"/>
        <v>69</v>
      </c>
      <c r="G75" s="205">
        <f t="shared" si="29"/>
        <v>0</v>
      </c>
      <c r="H75" s="205">
        <f t="shared" si="29"/>
        <v>0</v>
      </c>
      <c r="I75" s="205">
        <f t="shared" si="29"/>
        <v>0</v>
      </c>
      <c r="J75" s="205">
        <f t="shared" si="29"/>
        <v>0</v>
      </c>
      <c r="K75" s="205">
        <f t="shared" si="29"/>
        <v>69</v>
      </c>
      <c r="L75" s="205">
        <f t="shared" si="29"/>
        <v>69</v>
      </c>
      <c r="M75" s="205">
        <f t="shared" si="29"/>
        <v>0</v>
      </c>
      <c r="N75" s="205">
        <f t="shared" si="29"/>
        <v>0</v>
      </c>
      <c r="O75" s="205">
        <f t="shared" si="29"/>
        <v>0</v>
      </c>
      <c r="P75" s="206">
        <f t="shared" si="29"/>
        <v>0</v>
      </c>
      <c r="Q75" s="206">
        <f t="shared" si="29"/>
        <v>0</v>
      </c>
      <c r="R75" s="206">
        <f t="shared" si="29"/>
        <v>0</v>
      </c>
      <c r="S75" s="206">
        <f t="shared" si="29"/>
        <v>0</v>
      </c>
      <c r="T75" s="36"/>
      <c r="V75" s="53"/>
      <c r="W75" s="262"/>
    </row>
    <row r="76" spans="1:23" s="41" customFormat="1" ht="38.25" customHeight="1">
      <c r="A76" s="266" t="s">
        <v>36</v>
      </c>
      <c r="B76" s="154" t="s">
        <v>94</v>
      </c>
      <c r="C76" s="246" t="s">
        <v>55</v>
      </c>
      <c r="D76" s="207">
        <v>49</v>
      </c>
      <c r="E76" s="207">
        <v>49</v>
      </c>
      <c r="F76" s="75">
        <f t="shared" si="26"/>
        <v>49</v>
      </c>
      <c r="G76" s="207">
        <v>0</v>
      </c>
      <c r="H76" s="207">
        <v>0</v>
      </c>
      <c r="I76" s="207">
        <v>0</v>
      </c>
      <c r="J76" s="207">
        <v>0</v>
      </c>
      <c r="K76" s="75">
        <f t="shared" si="27"/>
        <v>49</v>
      </c>
      <c r="L76" s="207">
        <v>49</v>
      </c>
      <c r="M76" s="207">
        <v>0</v>
      </c>
      <c r="N76" s="208"/>
      <c r="O76" s="208"/>
      <c r="P76" s="173"/>
      <c r="Q76" s="173"/>
      <c r="R76" s="173"/>
      <c r="S76" s="173"/>
      <c r="T76" s="36"/>
      <c r="U76" s="279" t="s">
        <v>148</v>
      </c>
      <c r="V76" s="262"/>
      <c r="W76" s="262">
        <f t="shared" si="7"/>
        <v>49</v>
      </c>
    </row>
    <row r="77" spans="1:23" s="41" customFormat="1" ht="48" customHeight="1">
      <c r="A77" s="74" t="s">
        <v>37</v>
      </c>
      <c r="B77" s="145" t="s">
        <v>71</v>
      </c>
      <c r="C77" s="236" t="s">
        <v>55</v>
      </c>
      <c r="D77" s="195">
        <v>7500</v>
      </c>
      <c r="E77" s="195">
        <v>7500</v>
      </c>
      <c r="F77" s="68">
        <f t="shared" si="26"/>
        <v>10</v>
      </c>
      <c r="G77" s="195">
        <v>0</v>
      </c>
      <c r="H77" s="195">
        <v>0</v>
      </c>
      <c r="I77" s="195">
        <v>0</v>
      </c>
      <c r="J77" s="195">
        <v>0</v>
      </c>
      <c r="K77" s="68">
        <f t="shared" si="27"/>
        <v>10</v>
      </c>
      <c r="L77" s="195">
        <v>10</v>
      </c>
      <c r="M77" s="195">
        <v>0</v>
      </c>
      <c r="N77" s="196"/>
      <c r="O77" s="196"/>
      <c r="P77" s="173"/>
      <c r="Q77" s="173"/>
      <c r="R77" s="173"/>
      <c r="S77" s="173"/>
      <c r="T77" s="36"/>
      <c r="U77" s="279" t="s">
        <v>147</v>
      </c>
      <c r="V77" s="262"/>
      <c r="W77" s="262">
        <f t="shared" si="7"/>
        <v>7500</v>
      </c>
    </row>
    <row r="78" spans="1:23" s="41" customFormat="1" ht="49.5" customHeight="1">
      <c r="A78" s="74" t="s">
        <v>38</v>
      </c>
      <c r="B78" s="145" t="s">
        <v>85</v>
      </c>
      <c r="C78" s="236" t="s">
        <v>86</v>
      </c>
      <c r="D78" s="195">
        <v>30</v>
      </c>
      <c r="E78" s="195">
        <v>30</v>
      </c>
      <c r="F78" s="68">
        <f t="shared" si="26"/>
        <v>10</v>
      </c>
      <c r="G78" s="195">
        <v>0</v>
      </c>
      <c r="H78" s="195">
        <v>0</v>
      </c>
      <c r="I78" s="195">
        <v>0</v>
      </c>
      <c r="J78" s="195">
        <v>0</v>
      </c>
      <c r="K78" s="68">
        <f t="shared" si="27"/>
        <v>10</v>
      </c>
      <c r="L78" s="195">
        <v>10</v>
      </c>
      <c r="M78" s="195">
        <v>0</v>
      </c>
      <c r="N78" s="196"/>
      <c r="O78" s="196"/>
      <c r="P78" s="173"/>
      <c r="Q78" s="173"/>
      <c r="R78" s="173"/>
      <c r="S78" s="173"/>
      <c r="T78" s="36"/>
      <c r="U78" s="279" t="s">
        <v>147</v>
      </c>
      <c r="V78" s="262"/>
      <c r="W78" s="262">
        <f t="shared" si="7"/>
        <v>30</v>
      </c>
    </row>
    <row r="79" spans="1:23" s="40" customFormat="1" ht="44.25" customHeight="1" hidden="1">
      <c r="A79" s="104">
        <v>9</v>
      </c>
      <c r="B79" s="87" t="s">
        <v>56</v>
      </c>
      <c r="C79" s="228"/>
      <c r="D79" s="85">
        <f>SUM(D80,D82)</f>
        <v>0</v>
      </c>
      <c r="E79" s="85">
        <f aca="true" t="shared" si="30" ref="E79:S79">SUM(E80,E82)</f>
        <v>0</v>
      </c>
      <c r="F79" s="85">
        <f t="shared" si="26"/>
        <v>0</v>
      </c>
      <c r="G79" s="85">
        <f t="shared" si="30"/>
        <v>0</v>
      </c>
      <c r="H79" s="85">
        <f t="shared" si="30"/>
        <v>0</v>
      </c>
      <c r="I79" s="85">
        <f t="shared" si="30"/>
        <v>0</v>
      </c>
      <c r="J79" s="85">
        <f t="shared" si="30"/>
        <v>0</v>
      </c>
      <c r="K79" s="85">
        <f t="shared" si="27"/>
        <v>0</v>
      </c>
      <c r="L79" s="85">
        <f t="shared" si="30"/>
        <v>0</v>
      </c>
      <c r="M79" s="85">
        <f t="shared" si="30"/>
        <v>0</v>
      </c>
      <c r="N79" s="85">
        <f t="shared" si="30"/>
        <v>0</v>
      </c>
      <c r="O79" s="85">
        <f t="shared" si="30"/>
        <v>0</v>
      </c>
      <c r="P79" s="120">
        <f t="shared" si="30"/>
        <v>0</v>
      </c>
      <c r="Q79" s="120">
        <f t="shared" si="30"/>
        <v>0</v>
      </c>
      <c r="R79" s="120">
        <f t="shared" si="30"/>
        <v>0</v>
      </c>
      <c r="S79" s="120">
        <f t="shared" si="30"/>
        <v>0</v>
      </c>
      <c r="T79" s="36"/>
      <c r="V79" s="268"/>
      <c r="W79" s="262">
        <f t="shared" si="7"/>
        <v>0</v>
      </c>
    </row>
    <row r="80" spans="1:23" s="40" customFormat="1" ht="12.75" customHeight="1" hidden="1">
      <c r="A80" s="58" t="s">
        <v>22</v>
      </c>
      <c r="B80" s="151" t="s">
        <v>52</v>
      </c>
      <c r="C80" s="238"/>
      <c r="D80" s="62">
        <f>SUM(D81)</f>
        <v>0</v>
      </c>
      <c r="E80" s="62">
        <f aca="true" t="shared" si="31" ref="E80:S80">SUM(E81)</f>
        <v>0</v>
      </c>
      <c r="F80" s="70">
        <f t="shared" si="26"/>
        <v>0</v>
      </c>
      <c r="G80" s="62">
        <f t="shared" si="31"/>
        <v>0</v>
      </c>
      <c r="H80" s="62">
        <f t="shared" si="31"/>
        <v>0</v>
      </c>
      <c r="I80" s="62">
        <f t="shared" si="31"/>
        <v>0</v>
      </c>
      <c r="J80" s="62">
        <f t="shared" si="31"/>
        <v>0</v>
      </c>
      <c r="K80" s="70">
        <f t="shared" si="27"/>
        <v>0</v>
      </c>
      <c r="L80" s="62">
        <f t="shared" si="31"/>
        <v>0</v>
      </c>
      <c r="M80" s="62">
        <f t="shared" si="31"/>
        <v>0</v>
      </c>
      <c r="N80" s="62">
        <f t="shared" si="31"/>
        <v>0</v>
      </c>
      <c r="O80" s="62">
        <f t="shared" si="31"/>
        <v>0</v>
      </c>
      <c r="P80" s="122">
        <f t="shared" si="31"/>
        <v>0</v>
      </c>
      <c r="Q80" s="122">
        <f t="shared" si="31"/>
        <v>0</v>
      </c>
      <c r="R80" s="122">
        <f t="shared" si="31"/>
        <v>0</v>
      </c>
      <c r="S80" s="122">
        <f t="shared" si="31"/>
        <v>0</v>
      </c>
      <c r="T80" s="36"/>
      <c r="V80" s="268"/>
      <c r="W80" s="262">
        <f t="shared" si="7"/>
        <v>0</v>
      </c>
    </row>
    <row r="81" spans="1:23" s="40" customFormat="1" ht="0.75" customHeight="1" hidden="1">
      <c r="A81" s="71"/>
      <c r="B81" s="155"/>
      <c r="C81" s="237"/>
      <c r="D81" s="187"/>
      <c r="E81" s="187"/>
      <c r="F81" s="68">
        <f t="shared" si="26"/>
        <v>0</v>
      </c>
      <c r="G81" s="187"/>
      <c r="H81" s="187"/>
      <c r="I81" s="199"/>
      <c r="J81" s="199"/>
      <c r="K81" s="68">
        <f t="shared" si="27"/>
        <v>0</v>
      </c>
      <c r="L81" s="187"/>
      <c r="M81" s="187"/>
      <c r="N81" s="181"/>
      <c r="O81" s="196"/>
      <c r="P81" s="194"/>
      <c r="Q81" s="194"/>
      <c r="R81" s="209"/>
      <c r="S81" s="209"/>
      <c r="T81" s="36"/>
      <c r="V81" s="268"/>
      <c r="W81" s="262">
        <f t="shared" si="7"/>
        <v>0</v>
      </c>
    </row>
    <row r="82" spans="1:23" s="40" customFormat="1" ht="27.75" customHeight="1" hidden="1">
      <c r="A82" s="111" t="s">
        <v>24</v>
      </c>
      <c r="B82" s="152" t="s">
        <v>46</v>
      </c>
      <c r="C82" s="243"/>
      <c r="D82" s="210">
        <f aca="true" t="shared" si="32" ref="D82:S82">SUM(D83)</f>
        <v>0</v>
      </c>
      <c r="E82" s="210">
        <f t="shared" si="32"/>
        <v>0</v>
      </c>
      <c r="F82" s="80">
        <f t="shared" si="26"/>
        <v>0</v>
      </c>
      <c r="G82" s="210">
        <f t="shared" si="32"/>
        <v>0</v>
      </c>
      <c r="H82" s="210">
        <f t="shared" si="32"/>
        <v>0</v>
      </c>
      <c r="I82" s="210">
        <f t="shared" si="32"/>
        <v>0</v>
      </c>
      <c r="J82" s="210">
        <f t="shared" si="32"/>
        <v>0</v>
      </c>
      <c r="K82" s="80">
        <f t="shared" si="27"/>
        <v>0</v>
      </c>
      <c r="L82" s="210">
        <f t="shared" si="32"/>
        <v>0</v>
      </c>
      <c r="M82" s="210">
        <f t="shared" si="32"/>
        <v>0</v>
      </c>
      <c r="N82" s="210">
        <f t="shared" si="32"/>
        <v>0</v>
      </c>
      <c r="O82" s="210">
        <f t="shared" si="32"/>
        <v>0</v>
      </c>
      <c r="P82" s="211">
        <f t="shared" si="32"/>
        <v>0</v>
      </c>
      <c r="Q82" s="211">
        <f t="shared" si="32"/>
        <v>0</v>
      </c>
      <c r="R82" s="211">
        <f t="shared" si="32"/>
        <v>0</v>
      </c>
      <c r="S82" s="211">
        <f t="shared" si="32"/>
        <v>0</v>
      </c>
      <c r="T82" s="36"/>
      <c r="V82" s="268"/>
      <c r="W82" s="262">
        <f t="shared" si="7"/>
        <v>0</v>
      </c>
    </row>
    <row r="83" spans="1:23" s="49" customFormat="1" ht="27" customHeight="1" hidden="1">
      <c r="A83" s="76"/>
      <c r="B83" s="156"/>
      <c r="C83" s="247"/>
      <c r="D83" s="199"/>
      <c r="E83" s="199"/>
      <c r="F83" s="68">
        <f t="shared" si="26"/>
        <v>0</v>
      </c>
      <c r="G83" s="199"/>
      <c r="H83" s="199"/>
      <c r="I83" s="199"/>
      <c r="J83" s="199"/>
      <c r="K83" s="68">
        <f t="shared" si="27"/>
        <v>0</v>
      </c>
      <c r="L83" s="199"/>
      <c r="M83" s="69"/>
      <c r="N83" s="212"/>
      <c r="O83" s="212"/>
      <c r="P83" s="123"/>
      <c r="Q83" s="123"/>
      <c r="R83" s="124"/>
      <c r="S83" s="124"/>
      <c r="T83" s="36"/>
      <c r="V83" s="275"/>
      <c r="W83" s="262">
        <f t="shared" si="7"/>
        <v>0</v>
      </c>
    </row>
    <row r="84" spans="1:23" s="40" customFormat="1" ht="39.75" customHeight="1">
      <c r="A84" s="106">
        <v>7</v>
      </c>
      <c r="B84" s="88" t="s">
        <v>57</v>
      </c>
      <c r="C84" s="248"/>
      <c r="D84" s="85">
        <f aca="true" t="shared" si="33" ref="D84:S84">SUM(D93+D90+D85)</f>
        <v>12459</v>
      </c>
      <c r="E84" s="85">
        <f t="shared" si="33"/>
        <v>9217.300000000001</v>
      </c>
      <c r="F84" s="85">
        <f t="shared" si="33"/>
        <v>982.35</v>
      </c>
      <c r="G84" s="85">
        <f t="shared" si="33"/>
        <v>0</v>
      </c>
      <c r="H84" s="85">
        <f t="shared" si="33"/>
        <v>0</v>
      </c>
      <c r="I84" s="85">
        <f t="shared" si="33"/>
        <v>0</v>
      </c>
      <c r="J84" s="85">
        <f t="shared" si="33"/>
        <v>0</v>
      </c>
      <c r="K84" s="85">
        <f t="shared" si="33"/>
        <v>982.35</v>
      </c>
      <c r="L84" s="85">
        <f t="shared" si="33"/>
        <v>982.35</v>
      </c>
      <c r="M84" s="85">
        <f t="shared" si="33"/>
        <v>0</v>
      </c>
      <c r="N84" s="85">
        <f t="shared" si="33"/>
        <v>0</v>
      </c>
      <c r="O84" s="85">
        <f t="shared" si="33"/>
        <v>0</v>
      </c>
      <c r="P84" s="120">
        <f t="shared" si="33"/>
        <v>0</v>
      </c>
      <c r="Q84" s="120">
        <f t="shared" si="33"/>
        <v>0</v>
      </c>
      <c r="R84" s="120">
        <f t="shared" si="33"/>
        <v>0</v>
      </c>
      <c r="S84" s="120">
        <f t="shared" si="33"/>
        <v>0</v>
      </c>
      <c r="T84" s="36"/>
      <c r="V84" s="268"/>
      <c r="W84" s="262"/>
    </row>
    <row r="85" spans="1:23" ht="19.5" customHeight="1">
      <c r="A85" s="77" t="s">
        <v>22</v>
      </c>
      <c r="B85" s="157" t="s">
        <v>52</v>
      </c>
      <c r="C85" s="249"/>
      <c r="D85" s="62">
        <f>SUM(D86:D89)</f>
        <v>7036</v>
      </c>
      <c r="E85" s="62">
        <f>SUM(E86:E89)</f>
        <v>5440.900000000001</v>
      </c>
      <c r="F85" s="70">
        <f t="shared" si="26"/>
        <v>649.95</v>
      </c>
      <c r="G85" s="62">
        <f>SUM(G86:G89)</f>
        <v>0</v>
      </c>
      <c r="H85" s="62">
        <f>SUM(H86:H89)</f>
        <v>0</v>
      </c>
      <c r="I85" s="62">
        <f>SUM(I86:I89)</f>
        <v>0</v>
      </c>
      <c r="J85" s="62">
        <f>SUM(J86:J89)</f>
        <v>0</v>
      </c>
      <c r="K85" s="70">
        <f t="shared" si="27"/>
        <v>649.95</v>
      </c>
      <c r="L85" s="62">
        <f aca="true" t="shared" si="34" ref="L85:S85">SUM(L86:L89)</f>
        <v>649.95</v>
      </c>
      <c r="M85" s="62">
        <f t="shared" si="34"/>
        <v>0</v>
      </c>
      <c r="N85" s="62">
        <f t="shared" si="34"/>
        <v>0</v>
      </c>
      <c r="O85" s="62">
        <f t="shared" si="34"/>
        <v>0</v>
      </c>
      <c r="P85" s="122">
        <f t="shared" si="34"/>
        <v>0</v>
      </c>
      <c r="Q85" s="122">
        <f t="shared" si="34"/>
        <v>0</v>
      </c>
      <c r="R85" s="122">
        <f t="shared" si="34"/>
        <v>0</v>
      </c>
      <c r="S85" s="122">
        <f t="shared" si="34"/>
        <v>0</v>
      </c>
      <c r="T85" s="36"/>
      <c r="V85" s="53"/>
      <c r="W85" s="262"/>
    </row>
    <row r="86" spans="1:23" ht="62.25" customHeight="1">
      <c r="A86" s="258" t="s">
        <v>30</v>
      </c>
      <c r="B86" s="158" t="s">
        <v>149</v>
      </c>
      <c r="C86" s="64" t="s">
        <v>104</v>
      </c>
      <c r="D86" s="199">
        <v>3405</v>
      </c>
      <c r="E86" s="199">
        <v>3115.51</v>
      </c>
      <c r="F86" s="68">
        <f t="shared" si="26"/>
        <v>164.35</v>
      </c>
      <c r="G86" s="199">
        <v>0</v>
      </c>
      <c r="H86" s="199">
        <v>0</v>
      </c>
      <c r="I86" s="199">
        <v>0</v>
      </c>
      <c r="J86" s="199">
        <v>0</v>
      </c>
      <c r="K86" s="68">
        <f t="shared" si="27"/>
        <v>164.35</v>
      </c>
      <c r="L86" s="195">
        <v>164.35</v>
      </c>
      <c r="M86" s="199">
        <v>0</v>
      </c>
      <c r="N86" s="213"/>
      <c r="O86" s="214"/>
      <c r="P86" s="123"/>
      <c r="Q86" s="123"/>
      <c r="R86" s="123"/>
      <c r="S86" s="123"/>
      <c r="T86" s="36" t="s">
        <v>125</v>
      </c>
      <c r="U86" s="261" t="s">
        <v>123</v>
      </c>
      <c r="V86" s="53">
        <v>1116.91</v>
      </c>
      <c r="W86" s="53">
        <f>E86-V86</f>
        <v>1998.6000000000001</v>
      </c>
    </row>
    <row r="87" spans="1:23" ht="33" customHeight="1">
      <c r="A87" s="258" t="s">
        <v>31</v>
      </c>
      <c r="B87" s="159" t="s">
        <v>66</v>
      </c>
      <c r="C87" s="250" t="s">
        <v>105</v>
      </c>
      <c r="D87" s="195">
        <v>531</v>
      </c>
      <c r="E87" s="195">
        <v>479</v>
      </c>
      <c r="F87" s="68">
        <f t="shared" si="26"/>
        <v>80</v>
      </c>
      <c r="G87" s="195">
        <v>0</v>
      </c>
      <c r="H87" s="195">
        <v>0</v>
      </c>
      <c r="I87" s="195">
        <v>0</v>
      </c>
      <c r="J87" s="195">
        <v>0</v>
      </c>
      <c r="K87" s="68">
        <f t="shared" si="27"/>
        <v>80</v>
      </c>
      <c r="L87" s="195">
        <v>80</v>
      </c>
      <c r="M87" s="195">
        <v>0</v>
      </c>
      <c r="N87" s="196"/>
      <c r="O87" s="196"/>
      <c r="P87" s="123"/>
      <c r="Q87" s="123"/>
      <c r="R87" s="123"/>
      <c r="S87" s="123"/>
      <c r="T87" s="36" t="s">
        <v>126</v>
      </c>
      <c r="U87" s="261" t="s">
        <v>124</v>
      </c>
      <c r="V87" s="53">
        <v>1.31</v>
      </c>
      <c r="W87" s="53">
        <f aca="true" t="shared" si="35" ref="W87:W101">E87-V87</f>
        <v>477.69</v>
      </c>
    </row>
    <row r="88" spans="1:23" ht="31.5" customHeight="1">
      <c r="A88" s="258" t="s">
        <v>60</v>
      </c>
      <c r="B88" s="160" t="s">
        <v>74</v>
      </c>
      <c r="C88" s="251" t="s">
        <v>105</v>
      </c>
      <c r="D88" s="199">
        <v>3100</v>
      </c>
      <c r="E88" s="199">
        <v>1846.39</v>
      </c>
      <c r="F88" s="68">
        <f t="shared" si="26"/>
        <v>405.6</v>
      </c>
      <c r="G88" s="195">
        <v>0</v>
      </c>
      <c r="H88" s="195">
        <v>0</v>
      </c>
      <c r="I88" s="195">
        <v>0</v>
      </c>
      <c r="J88" s="195">
        <v>0</v>
      </c>
      <c r="K88" s="68">
        <f t="shared" si="27"/>
        <v>405.6</v>
      </c>
      <c r="L88" s="195">
        <v>405.6</v>
      </c>
      <c r="M88" s="199">
        <v>0</v>
      </c>
      <c r="N88" s="168"/>
      <c r="O88" s="168"/>
      <c r="P88" s="123"/>
      <c r="Q88" s="123"/>
      <c r="R88" s="123"/>
      <c r="S88" s="123"/>
      <c r="T88" s="36" t="s">
        <v>127</v>
      </c>
      <c r="U88" s="261" t="s">
        <v>128</v>
      </c>
      <c r="V88" s="53">
        <v>8.47</v>
      </c>
      <c r="W88" s="53">
        <f t="shared" si="35"/>
        <v>1837.92</v>
      </c>
    </row>
    <row r="89" spans="1:23" ht="15.75" hidden="1">
      <c r="A89" s="78"/>
      <c r="B89" s="144"/>
      <c r="C89" s="251"/>
      <c r="D89" s="187"/>
      <c r="E89" s="187"/>
      <c r="F89" s="68"/>
      <c r="G89" s="187"/>
      <c r="H89" s="187"/>
      <c r="I89" s="187"/>
      <c r="J89" s="187"/>
      <c r="K89" s="68"/>
      <c r="L89" s="187"/>
      <c r="M89" s="195"/>
      <c r="N89" s="181"/>
      <c r="O89" s="181"/>
      <c r="P89" s="123"/>
      <c r="Q89" s="123"/>
      <c r="R89" s="123"/>
      <c r="S89" s="124"/>
      <c r="T89" s="36"/>
      <c r="V89" s="53"/>
      <c r="W89" s="53">
        <f t="shared" si="35"/>
        <v>0</v>
      </c>
    </row>
    <row r="90" spans="1:23" s="41" customFormat="1" ht="36.75" customHeight="1">
      <c r="A90" s="112" t="s">
        <v>24</v>
      </c>
      <c r="B90" s="161" t="s">
        <v>46</v>
      </c>
      <c r="C90" s="252"/>
      <c r="D90" s="201">
        <f aca="true" t="shared" si="36" ref="D90:S90">SUM(D91:D92)</f>
        <v>5282</v>
      </c>
      <c r="E90" s="201">
        <f t="shared" si="36"/>
        <v>3615</v>
      </c>
      <c r="F90" s="201">
        <f t="shared" si="36"/>
        <v>171</v>
      </c>
      <c r="G90" s="201">
        <f t="shared" si="36"/>
        <v>0</v>
      </c>
      <c r="H90" s="201">
        <f t="shared" si="36"/>
        <v>0</v>
      </c>
      <c r="I90" s="201">
        <f t="shared" si="36"/>
        <v>0</v>
      </c>
      <c r="J90" s="201">
        <f t="shared" si="36"/>
        <v>0</v>
      </c>
      <c r="K90" s="201">
        <f t="shared" si="36"/>
        <v>171</v>
      </c>
      <c r="L90" s="201">
        <f t="shared" si="36"/>
        <v>171</v>
      </c>
      <c r="M90" s="201">
        <f t="shared" si="36"/>
        <v>0</v>
      </c>
      <c r="N90" s="201">
        <f t="shared" si="36"/>
        <v>0</v>
      </c>
      <c r="O90" s="201">
        <f t="shared" si="36"/>
        <v>0</v>
      </c>
      <c r="P90" s="202">
        <f t="shared" si="36"/>
        <v>0</v>
      </c>
      <c r="Q90" s="202">
        <f t="shared" si="36"/>
        <v>0</v>
      </c>
      <c r="R90" s="202">
        <f t="shared" si="36"/>
        <v>0</v>
      </c>
      <c r="S90" s="202">
        <f t="shared" si="36"/>
        <v>0</v>
      </c>
      <c r="T90" s="36"/>
      <c r="V90" s="262"/>
      <c r="W90" s="53"/>
    </row>
    <row r="91" spans="1:23" ht="37.5" customHeight="1">
      <c r="A91" s="292" t="s">
        <v>79</v>
      </c>
      <c r="B91" s="158" t="s">
        <v>78</v>
      </c>
      <c r="C91" s="251" t="s">
        <v>105</v>
      </c>
      <c r="D91" s="187">
        <v>2961</v>
      </c>
      <c r="E91" s="187">
        <v>2862</v>
      </c>
      <c r="F91" s="68">
        <f t="shared" si="26"/>
        <v>50</v>
      </c>
      <c r="G91" s="187">
        <v>0</v>
      </c>
      <c r="H91" s="187">
        <v>0</v>
      </c>
      <c r="I91" s="187">
        <v>0</v>
      </c>
      <c r="J91" s="187">
        <v>0</v>
      </c>
      <c r="K91" s="68">
        <f t="shared" si="27"/>
        <v>50</v>
      </c>
      <c r="L91" s="187">
        <v>50</v>
      </c>
      <c r="M91" s="187">
        <v>0</v>
      </c>
      <c r="N91" s="181"/>
      <c r="O91" s="181"/>
      <c r="P91" s="123"/>
      <c r="Q91" s="123"/>
      <c r="R91" s="123"/>
      <c r="S91" s="123"/>
      <c r="T91" s="36" t="s">
        <v>130</v>
      </c>
      <c r="U91" s="261" t="s">
        <v>129</v>
      </c>
      <c r="V91" s="53">
        <v>0</v>
      </c>
      <c r="W91" s="53">
        <f t="shared" si="35"/>
        <v>2862</v>
      </c>
    </row>
    <row r="92" spans="1:23" ht="37.5" customHeight="1">
      <c r="A92" s="292" t="s">
        <v>34</v>
      </c>
      <c r="B92" s="128" t="s">
        <v>73</v>
      </c>
      <c r="C92" s="251" t="s">
        <v>107</v>
      </c>
      <c r="D92" s="199">
        <v>2321</v>
      </c>
      <c r="E92" s="199">
        <v>753</v>
      </c>
      <c r="F92" s="68">
        <f t="shared" si="26"/>
        <v>121</v>
      </c>
      <c r="G92" s="195">
        <v>0</v>
      </c>
      <c r="H92" s="195">
        <v>0</v>
      </c>
      <c r="I92" s="195">
        <v>0</v>
      </c>
      <c r="J92" s="195">
        <v>0</v>
      </c>
      <c r="K92" s="68">
        <f t="shared" si="27"/>
        <v>121</v>
      </c>
      <c r="L92" s="195">
        <v>121</v>
      </c>
      <c r="M92" s="199">
        <v>0</v>
      </c>
      <c r="N92" s="168"/>
      <c r="O92" s="181"/>
      <c r="P92" s="123"/>
      <c r="Q92" s="123"/>
      <c r="R92" s="123"/>
      <c r="S92" s="123"/>
      <c r="T92" s="36" t="s">
        <v>131</v>
      </c>
      <c r="U92" s="37" t="s">
        <v>121</v>
      </c>
      <c r="V92" s="264">
        <v>724.23</v>
      </c>
      <c r="W92" s="265">
        <f t="shared" si="35"/>
        <v>28.769999999999982</v>
      </c>
    </row>
    <row r="93" spans="1:23" ht="19.5" customHeight="1">
      <c r="A93" s="102" t="s">
        <v>26</v>
      </c>
      <c r="B93" s="162" t="s">
        <v>35</v>
      </c>
      <c r="C93" s="253"/>
      <c r="D93" s="182">
        <f aca="true" t="shared" si="37" ref="D93:S93">SUM(D94:D101)</f>
        <v>141</v>
      </c>
      <c r="E93" s="182">
        <f t="shared" si="37"/>
        <v>161.4</v>
      </c>
      <c r="F93" s="182">
        <f t="shared" si="37"/>
        <v>161.4</v>
      </c>
      <c r="G93" s="182">
        <f t="shared" si="37"/>
        <v>0</v>
      </c>
      <c r="H93" s="182">
        <f t="shared" si="37"/>
        <v>0</v>
      </c>
      <c r="I93" s="182">
        <f t="shared" si="37"/>
        <v>0</v>
      </c>
      <c r="J93" s="182">
        <f t="shared" si="37"/>
        <v>0</v>
      </c>
      <c r="K93" s="182">
        <f t="shared" si="37"/>
        <v>161.4</v>
      </c>
      <c r="L93" s="182">
        <f t="shared" si="37"/>
        <v>161.4</v>
      </c>
      <c r="M93" s="182">
        <f t="shared" si="37"/>
        <v>0</v>
      </c>
      <c r="N93" s="182">
        <f t="shared" si="37"/>
        <v>0</v>
      </c>
      <c r="O93" s="182">
        <f t="shared" si="37"/>
        <v>0</v>
      </c>
      <c r="P93" s="183">
        <f t="shared" si="37"/>
        <v>0</v>
      </c>
      <c r="Q93" s="183">
        <f t="shared" si="37"/>
        <v>0</v>
      </c>
      <c r="R93" s="183">
        <f t="shared" si="37"/>
        <v>0</v>
      </c>
      <c r="S93" s="183">
        <f t="shared" si="37"/>
        <v>0</v>
      </c>
      <c r="T93" s="36"/>
      <c r="V93" s="53"/>
      <c r="W93" s="265"/>
    </row>
    <row r="94" spans="1:23" ht="50.25" customHeight="1">
      <c r="A94" s="78" t="s">
        <v>36</v>
      </c>
      <c r="B94" s="144" t="s">
        <v>154</v>
      </c>
      <c r="C94" s="237" t="s">
        <v>105</v>
      </c>
      <c r="D94" s="187">
        <v>10</v>
      </c>
      <c r="E94" s="187">
        <v>10</v>
      </c>
      <c r="F94" s="68">
        <f t="shared" si="26"/>
        <v>10</v>
      </c>
      <c r="G94" s="187">
        <v>0</v>
      </c>
      <c r="H94" s="187">
        <v>0</v>
      </c>
      <c r="I94" s="187">
        <v>0</v>
      </c>
      <c r="J94" s="187">
        <v>0</v>
      </c>
      <c r="K94" s="68">
        <f t="shared" si="27"/>
        <v>10</v>
      </c>
      <c r="L94" s="187">
        <v>10</v>
      </c>
      <c r="M94" s="187">
        <v>0</v>
      </c>
      <c r="N94" s="181"/>
      <c r="O94" s="181"/>
      <c r="P94" s="123"/>
      <c r="Q94" s="123"/>
      <c r="R94" s="123"/>
      <c r="S94" s="123"/>
      <c r="T94" s="36">
        <v>0</v>
      </c>
      <c r="U94" s="279" t="s">
        <v>141</v>
      </c>
      <c r="V94" s="53">
        <v>0</v>
      </c>
      <c r="W94" s="262">
        <f t="shared" si="35"/>
        <v>10</v>
      </c>
    </row>
    <row r="95" spans="1:23" ht="72.75" customHeight="1">
      <c r="A95" s="292" t="s">
        <v>37</v>
      </c>
      <c r="B95" s="144" t="s">
        <v>103</v>
      </c>
      <c r="C95" s="237" t="s">
        <v>105</v>
      </c>
      <c r="D95" s="187" t="s">
        <v>110</v>
      </c>
      <c r="E95" s="187">
        <v>23.4</v>
      </c>
      <c r="F95" s="68">
        <f>SUM(G95:K95)</f>
        <v>23.4</v>
      </c>
      <c r="G95" s="187">
        <v>0</v>
      </c>
      <c r="H95" s="187">
        <v>0</v>
      </c>
      <c r="I95" s="187">
        <v>0</v>
      </c>
      <c r="J95" s="187">
        <v>0</v>
      </c>
      <c r="K95" s="68">
        <f t="shared" si="27"/>
        <v>23.4</v>
      </c>
      <c r="L95" s="187">
        <v>23.4</v>
      </c>
      <c r="M95" s="187">
        <v>0</v>
      </c>
      <c r="N95" s="181"/>
      <c r="O95" s="181"/>
      <c r="P95" s="123"/>
      <c r="Q95" s="123"/>
      <c r="R95" s="123"/>
      <c r="S95" s="123"/>
      <c r="T95" s="36" t="s">
        <v>132</v>
      </c>
      <c r="U95" s="37">
        <v>0</v>
      </c>
      <c r="V95" s="53">
        <v>0</v>
      </c>
      <c r="W95" s="53">
        <f t="shared" si="35"/>
        <v>23.4</v>
      </c>
    </row>
    <row r="96" spans="1:23" s="50" customFormat="1" ht="78" customHeight="1">
      <c r="A96" s="78" t="s">
        <v>38</v>
      </c>
      <c r="B96" s="144" t="s">
        <v>77</v>
      </c>
      <c r="C96" s="251" t="s">
        <v>106</v>
      </c>
      <c r="D96" s="187">
        <v>20</v>
      </c>
      <c r="E96" s="187">
        <v>20</v>
      </c>
      <c r="F96" s="68">
        <f t="shared" si="26"/>
        <v>20</v>
      </c>
      <c r="G96" s="187">
        <v>0</v>
      </c>
      <c r="H96" s="187">
        <v>0</v>
      </c>
      <c r="I96" s="187">
        <v>0</v>
      </c>
      <c r="J96" s="187">
        <v>0</v>
      </c>
      <c r="K96" s="68">
        <f t="shared" si="27"/>
        <v>20</v>
      </c>
      <c r="L96" s="187">
        <v>20</v>
      </c>
      <c r="M96" s="187">
        <v>0</v>
      </c>
      <c r="N96" s="181"/>
      <c r="O96" s="181"/>
      <c r="P96" s="123"/>
      <c r="Q96" s="123"/>
      <c r="R96" s="123"/>
      <c r="S96" s="123"/>
      <c r="T96" s="36"/>
      <c r="V96" s="263"/>
      <c r="W96" s="53">
        <f t="shared" si="35"/>
        <v>20</v>
      </c>
    </row>
    <row r="97" spans="1:23" s="50" customFormat="1" ht="45.75" customHeight="1">
      <c r="A97" s="78" t="s">
        <v>39</v>
      </c>
      <c r="B97" s="144" t="s">
        <v>76</v>
      </c>
      <c r="C97" s="251" t="s">
        <v>106</v>
      </c>
      <c r="D97" s="187">
        <v>15</v>
      </c>
      <c r="E97" s="187">
        <v>15</v>
      </c>
      <c r="F97" s="68">
        <f t="shared" si="26"/>
        <v>15</v>
      </c>
      <c r="G97" s="187">
        <v>0</v>
      </c>
      <c r="H97" s="187">
        <v>0</v>
      </c>
      <c r="I97" s="187">
        <v>0</v>
      </c>
      <c r="J97" s="187">
        <v>0</v>
      </c>
      <c r="K97" s="68">
        <f t="shared" si="27"/>
        <v>15</v>
      </c>
      <c r="L97" s="187">
        <v>15</v>
      </c>
      <c r="M97" s="187">
        <v>0</v>
      </c>
      <c r="N97" s="181"/>
      <c r="O97" s="181"/>
      <c r="P97" s="123"/>
      <c r="Q97" s="123"/>
      <c r="R97" s="123"/>
      <c r="S97" s="123"/>
      <c r="T97" s="36"/>
      <c r="V97" s="263"/>
      <c r="W97" s="53">
        <f t="shared" si="35"/>
        <v>15</v>
      </c>
    </row>
    <row r="98" spans="1:23" s="50" customFormat="1" ht="66" customHeight="1">
      <c r="A98" s="78" t="s">
        <v>40</v>
      </c>
      <c r="B98" s="144" t="s">
        <v>72</v>
      </c>
      <c r="C98" s="251" t="s">
        <v>106</v>
      </c>
      <c r="D98" s="187">
        <v>41</v>
      </c>
      <c r="E98" s="187">
        <v>41</v>
      </c>
      <c r="F98" s="68">
        <f t="shared" si="26"/>
        <v>41</v>
      </c>
      <c r="G98" s="187">
        <v>0</v>
      </c>
      <c r="H98" s="187">
        <v>0</v>
      </c>
      <c r="I98" s="187">
        <v>0</v>
      </c>
      <c r="J98" s="187">
        <v>0</v>
      </c>
      <c r="K98" s="68">
        <f t="shared" si="27"/>
        <v>41</v>
      </c>
      <c r="L98" s="187">
        <v>41</v>
      </c>
      <c r="M98" s="187">
        <v>0</v>
      </c>
      <c r="N98" s="181"/>
      <c r="O98" s="181"/>
      <c r="P98" s="123"/>
      <c r="Q98" s="123"/>
      <c r="R98" s="123"/>
      <c r="S98" s="123"/>
      <c r="T98" s="36">
        <v>0</v>
      </c>
      <c r="U98" s="290" t="s">
        <v>148</v>
      </c>
      <c r="V98" s="263">
        <v>0</v>
      </c>
      <c r="W98" s="53">
        <f t="shared" si="35"/>
        <v>41</v>
      </c>
    </row>
    <row r="99" spans="1:23" s="50" customFormat="1" ht="66" customHeight="1">
      <c r="A99" s="78" t="s">
        <v>41</v>
      </c>
      <c r="B99" s="144" t="s">
        <v>152</v>
      </c>
      <c r="C99" s="251" t="s">
        <v>106</v>
      </c>
      <c r="D99" s="187">
        <v>20</v>
      </c>
      <c r="E99" s="187">
        <v>20</v>
      </c>
      <c r="F99" s="68">
        <f>SUM(G99:K99)</f>
        <v>20</v>
      </c>
      <c r="G99" s="187">
        <v>0</v>
      </c>
      <c r="H99" s="187">
        <v>0</v>
      </c>
      <c r="I99" s="187">
        <v>0</v>
      </c>
      <c r="J99" s="187">
        <v>0</v>
      </c>
      <c r="K99" s="68">
        <f>SUM(L99:M99)</f>
        <v>20</v>
      </c>
      <c r="L99" s="187">
        <v>20</v>
      </c>
      <c r="M99" s="187">
        <v>0</v>
      </c>
      <c r="N99" s="181"/>
      <c r="O99" s="181"/>
      <c r="P99" s="123"/>
      <c r="Q99" s="123"/>
      <c r="R99" s="123"/>
      <c r="S99" s="123"/>
      <c r="T99" s="36"/>
      <c r="U99" s="290"/>
      <c r="V99" s="263"/>
      <c r="W99" s="53"/>
    </row>
    <row r="100" spans="1:23" s="50" customFormat="1" ht="60.75" customHeight="1">
      <c r="A100" s="78" t="s">
        <v>42</v>
      </c>
      <c r="B100" s="144" t="s">
        <v>151</v>
      </c>
      <c r="C100" s="251" t="s">
        <v>106</v>
      </c>
      <c r="D100" s="187">
        <v>15</v>
      </c>
      <c r="E100" s="187">
        <v>15</v>
      </c>
      <c r="F100" s="68">
        <f t="shared" si="26"/>
        <v>15</v>
      </c>
      <c r="G100" s="187">
        <v>0</v>
      </c>
      <c r="H100" s="187">
        <v>0</v>
      </c>
      <c r="I100" s="187">
        <v>0</v>
      </c>
      <c r="J100" s="187">
        <v>0</v>
      </c>
      <c r="K100" s="68">
        <f t="shared" si="27"/>
        <v>15</v>
      </c>
      <c r="L100" s="187">
        <v>15</v>
      </c>
      <c r="M100" s="187">
        <v>0</v>
      </c>
      <c r="N100" s="181"/>
      <c r="O100" s="181"/>
      <c r="P100" s="123"/>
      <c r="Q100" s="123"/>
      <c r="R100" s="123"/>
      <c r="S100" s="123"/>
      <c r="T100" s="36"/>
      <c r="V100" s="263"/>
      <c r="W100" s="53">
        <f t="shared" si="35"/>
        <v>15</v>
      </c>
    </row>
    <row r="101" spans="1:23" s="50" customFormat="1" ht="130.5" customHeight="1">
      <c r="A101" s="292" t="s">
        <v>150</v>
      </c>
      <c r="B101" s="144" t="s">
        <v>155</v>
      </c>
      <c r="C101" s="251" t="s">
        <v>106</v>
      </c>
      <c r="D101" s="187">
        <v>20</v>
      </c>
      <c r="E101" s="187">
        <v>17</v>
      </c>
      <c r="F101" s="68">
        <f>SUM(G101:K101)</f>
        <v>17</v>
      </c>
      <c r="G101" s="187">
        <v>0</v>
      </c>
      <c r="H101" s="187">
        <v>0</v>
      </c>
      <c r="I101" s="187">
        <v>0</v>
      </c>
      <c r="J101" s="187">
        <v>0</v>
      </c>
      <c r="K101" s="68">
        <f>SUM(L101:M101)</f>
        <v>17</v>
      </c>
      <c r="L101" s="187">
        <v>17</v>
      </c>
      <c r="M101" s="187">
        <v>0</v>
      </c>
      <c r="N101" s="181"/>
      <c r="O101" s="181"/>
      <c r="P101" s="123"/>
      <c r="Q101" s="123"/>
      <c r="R101" s="123"/>
      <c r="S101" s="123"/>
      <c r="T101" s="36" t="s">
        <v>132</v>
      </c>
      <c r="U101" s="50">
        <v>0</v>
      </c>
      <c r="V101" s="263">
        <v>0</v>
      </c>
      <c r="W101" s="53">
        <f t="shared" si="35"/>
        <v>17</v>
      </c>
    </row>
    <row r="102" spans="3:17" ht="15.75">
      <c r="C102" s="13"/>
      <c r="D102" s="14"/>
      <c r="E102" s="12"/>
      <c r="F102" s="15"/>
      <c r="G102" s="16"/>
      <c r="H102" s="12"/>
      <c r="I102" s="12"/>
      <c r="J102" s="17"/>
      <c r="K102" s="16"/>
      <c r="L102" s="16"/>
      <c r="M102" s="14"/>
      <c r="P102" s="11"/>
      <c r="Q102" s="11"/>
    </row>
    <row r="103" spans="2:17" ht="15">
      <c r="B103" s="2" t="s">
        <v>161</v>
      </c>
      <c r="C103" s="31"/>
      <c r="D103" s="31"/>
      <c r="F103" s="2" t="s">
        <v>156</v>
      </c>
      <c r="G103" s="2"/>
      <c r="I103" s="304"/>
      <c r="J103" s="304"/>
      <c r="K103" s="304"/>
      <c r="L103" s="304"/>
      <c r="P103" s="11"/>
      <c r="Q103" s="11"/>
    </row>
    <row r="104" spans="2:11" ht="15.75">
      <c r="B104" s="256" t="s">
        <v>160</v>
      </c>
      <c r="C104" s="31"/>
      <c r="E104" s="15"/>
      <c r="F104" s="3" t="s">
        <v>157</v>
      </c>
      <c r="K104" s="4"/>
    </row>
    <row r="105" spans="2:11" ht="15">
      <c r="B105" s="256"/>
      <c r="C105" s="31"/>
      <c r="D105" s="303"/>
      <c r="E105" s="303"/>
      <c r="F105" s="303"/>
      <c r="K105" s="4"/>
    </row>
    <row r="106" spans="4:6" ht="17.25" customHeight="1">
      <c r="D106" s="303"/>
      <c r="E106" s="303"/>
      <c r="F106" s="303"/>
    </row>
    <row r="107" spans="4:10" ht="12.75">
      <c r="D107" s="303"/>
      <c r="E107" s="303"/>
      <c r="F107" s="303"/>
      <c r="H107" s="2"/>
      <c r="I107" s="2"/>
      <c r="J107" s="2"/>
    </row>
    <row r="108" spans="4:6" ht="12.75">
      <c r="D108" s="303"/>
      <c r="E108" s="303"/>
      <c r="F108" s="303"/>
    </row>
  </sheetData>
  <sheetProtection/>
  <mergeCells count="22">
    <mergeCell ref="L10:M10"/>
    <mergeCell ref="G10:G11"/>
    <mergeCell ref="E9:E11"/>
    <mergeCell ref="D9:D11"/>
    <mergeCell ref="A9:A11"/>
    <mergeCell ref="D105:F106"/>
    <mergeCell ref="D107:F108"/>
    <mergeCell ref="I103:L103"/>
    <mergeCell ref="K10:K11"/>
    <mergeCell ref="B9:B11"/>
    <mergeCell ref="G9:M9"/>
    <mergeCell ref="J10:J11"/>
    <mergeCell ref="O9:O11"/>
    <mergeCell ref="N9:N11"/>
    <mergeCell ref="I10:I11"/>
    <mergeCell ref="H10:H11"/>
    <mergeCell ref="A1:D1"/>
    <mergeCell ref="L1:N1"/>
    <mergeCell ref="A2:D2"/>
    <mergeCell ref="F9:F11"/>
    <mergeCell ref="B7:O7"/>
    <mergeCell ref="B6:N6"/>
  </mergeCells>
  <printOptions verticalCentered="1"/>
  <pageMargins left="0.33" right="0.18" top="0.17" bottom="0.17" header="0.18" footer="0.17"/>
  <pageSetup fitToHeight="0" fitToWidth="0" horizontalDpi="300" verticalDpi="300" orientation="landscape" paperSize="9" scale="6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9" sqref="A49"/>
    </sheetView>
  </sheetViews>
  <sheetFormatPr defaultColWidth="8.7109375" defaultRowHeight="12.75"/>
  <cols>
    <col min="1" max="16384" width="8.7109375" style="2" customWidth="1"/>
  </cols>
  <sheetData/>
  <sheetProtection/>
  <printOptions/>
  <pageMargins left="0.75" right="0.75" top="1" bottom="1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8.7109375" defaultRowHeight="12.75"/>
  <cols>
    <col min="1" max="16384" width="8.7109375" style="2" customWidth="1"/>
  </cols>
  <sheetData/>
  <sheetProtection/>
  <printOptions/>
  <pageMargins left="0.75" right="0.75" top="1" bottom="1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2" customWidth="1"/>
  </cols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CDL</dc:creator>
  <cp:keywords/>
  <dc:description/>
  <cp:lastModifiedBy>_Fujitsu3_</cp:lastModifiedBy>
  <cp:lastPrinted>2017-03-27T07:59:59Z</cp:lastPrinted>
  <dcterms:created xsi:type="dcterms:W3CDTF">2013-07-23T10:21:14Z</dcterms:created>
  <dcterms:modified xsi:type="dcterms:W3CDTF">2017-03-27T08:00:03Z</dcterms:modified>
  <cp:category/>
  <cp:version/>
  <cp:contentType/>
  <cp:contentStatus/>
</cp:coreProperties>
</file>